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mucky\"/>
    </mc:Choice>
  </mc:AlternateContent>
  <workbookProtection workbookAlgorithmName="SHA-512" workbookHashValue="xQYKa8ofAk8dAdUZuZRBHI6JEZC5TQapQQBLqVhyQIrHdqumdkuDFg+1Z/Rc+3/vsBCIKMjmKTWs+FXYTMuSVA==" workbookSaltValue="uWeaKLxadZwMIKVhbpc0Xw==" workbookSpinCount="100000" lockStructure="1"/>
  <bookViews>
    <workbookView xWindow="0" yWindow="0" windowWidth="19200" windowHeight="7050"/>
  </bookViews>
  <sheets>
    <sheet name="PROHLÁŠENÍ" sheetId="1" r:id="rId1"/>
    <sheet name="SKUPINA" sheetId="8" r:id="rId2"/>
    <sheet name="DOPORUČENÝ POSTUP" sheetId="7" r:id="rId3"/>
    <sheet name="Podnik v obtížích" sheetId="10" r:id="rId4"/>
    <sheet name="Výpočty PVO" sheetId="9" state="hidden" r:id="rId5"/>
    <sheet name="List1" sheetId="4" state="hidden" r:id="rId6"/>
  </sheets>
  <externalReferences>
    <externalReference r:id="rId7"/>
  </externalReferences>
  <definedNames>
    <definedName name="_ftn1" localSheetId="3">'Podnik v obtížích'!#REF!</definedName>
    <definedName name="_ftn1" localSheetId="0">PROHLÁŠENÍ!#REF!</definedName>
    <definedName name="_ftn1" localSheetId="1">SKUPINA!#REF!</definedName>
    <definedName name="_ftnref1" localSheetId="3">'Podnik v obtížích'!#REF!</definedName>
    <definedName name="_ftnref1" localSheetId="0">PROHLÁŠENÍ!#REF!</definedName>
    <definedName name="_ftnref1" localSheetId="1">SKUPINA!#REF!</definedName>
    <definedName name="_ROK2">'Výpočty PVO'!$A$40:$B$40</definedName>
    <definedName name="_rok3">List1!$B$2:$B$4</definedName>
    <definedName name="_rok4">List1!$B$3:$B$4</definedName>
    <definedName name="forma">'Výpočty PVO'!$A$38:$E$38</definedName>
    <definedName name="forma2">'Výpočty PVO'!$A$39:$E$39</definedName>
    <definedName name="_xlnm.Print_Area" localSheetId="2">'DOPORUČENÝ POSTUP'!$A$1:$A$29</definedName>
    <definedName name="_xlnm.Print_Area" localSheetId="0">PROHLÁŠENÍ!$A$1:$D$41</definedName>
    <definedName name="_xlnm.Print_Area" localSheetId="1">SKUPINA!$A$1:$Z$44</definedName>
    <definedName name="ROK" localSheetId="1">[1]List1!$B$1:$B$2</definedName>
    <definedName name="ROK">List1!$B$1:$B$2</definedName>
    <definedName name="skupina" localSheetId="1">[1]List1!$C$1:$C$2</definedName>
    <definedName name="skupina">List1!$C$1:$C$2</definedName>
    <definedName name="SOUHLAS" localSheetId="1">[1]List1!$A$1:$A$2</definedName>
    <definedName name="SOUHLAS">List1!$A$1:$A$2</definedName>
    <definedName name="velikost" localSheetId="1">[1]List1!$E$2:$E$4</definedName>
    <definedName name="velikost">List1!$E$3:$E$5</definedName>
    <definedName name="Z_27EAD798_63F7_457C_B99F_9C97F6EA41D3_.wvu.Cols" localSheetId="3" hidden="1">'Podnik v obtížích'!#REF!</definedName>
    <definedName name="Z_27EAD798_63F7_457C_B99F_9C97F6EA41D3_.wvu.Cols" localSheetId="0" hidden="1">PROHLÁŠENÍ!$E:$L</definedName>
    <definedName name="Z_27EAD798_63F7_457C_B99F_9C97F6EA41D3_.wvu.Cols" localSheetId="1" hidden="1">SKUPINA!$H:$K,SKUPINA!$Q:$U,SKUPINA!$AA:$AC</definedName>
    <definedName name="Z_27EAD798_63F7_457C_B99F_9C97F6EA41D3_.wvu.PrintArea" localSheetId="3" hidden="1">'Podnik v obtížích'!$A$1:$D$52</definedName>
    <definedName name="Z_27EAD798_63F7_457C_B99F_9C97F6EA41D3_.wvu.PrintArea" localSheetId="0" hidden="1">PROHLÁŠENÍ!$A$1:$D$41</definedName>
    <definedName name="Z_27EAD798_63F7_457C_B99F_9C97F6EA41D3_.wvu.PrintArea" localSheetId="1" hidden="1">SKUPINA!$A$1:$Z$44</definedName>
  </definedNames>
  <calcPr calcId="162913"/>
  <customWorkbookViews>
    <customWorkbookView name="a" guid="{27EAD798-63F7-457C-B99F-9C97F6EA41D3}" maximized="1" xWindow="-8" yWindow="-8" windowWidth="1936" windowHeight="1056" activeSheetId="1" showFormulaBar="0"/>
  </customWorkbookViews>
</workbook>
</file>

<file path=xl/calcChain.xml><?xml version="1.0" encoding="utf-8"?>
<calcChain xmlns="http://schemas.openxmlformats.org/spreadsheetml/2006/main">
  <c r="R29" i="8" l="1"/>
  <c r="J26" i="8"/>
  <c r="D23" i="1" l="1"/>
  <c r="D22" i="1"/>
  <c r="D21" i="1"/>
  <c r="I42" i="1" s="1"/>
  <c r="L42" i="1" s="1"/>
  <c r="L46" i="1"/>
  <c r="K46" i="1"/>
  <c r="J46" i="1"/>
  <c r="L45" i="1"/>
  <c r="K45" i="1"/>
  <c r="J45" i="1"/>
  <c r="L44" i="1"/>
  <c r="K44" i="1"/>
  <c r="J44" i="1"/>
  <c r="L43" i="1"/>
  <c r="K43" i="1"/>
  <c r="J43" i="1"/>
  <c r="C17" i="4"/>
  <c r="C16" i="4"/>
  <c r="J27" i="8"/>
  <c r="F6" i="8" s="1"/>
  <c r="B23" i="1" s="1"/>
  <c r="J28" i="8"/>
  <c r="J29" i="8"/>
  <c r="J30" i="8"/>
  <c r="J31" i="8"/>
  <c r="J32" i="8"/>
  <c r="J33" i="8"/>
  <c r="J34" i="8"/>
  <c r="J35" i="8"/>
  <c r="J36" i="8"/>
  <c r="AC27" i="8"/>
  <c r="AC28" i="8"/>
  <c r="AC29" i="8"/>
  <c r="AC30" i="8"/>
  <c r="AC31" i="8"/>
  <c r="AC32" i="8"/>
  <c r="AC33" i="8"/>
  <c r="AC34" i="8"/>
  <c r="AC35" i="8"/>
  <c r="AC36" i="8"/>
  <c r="AC26" i="8"/>
  <c r="AB27" i="8"/>
  <c r="AB28" i="8"/>
  <c r="AB29" i="8"/>
  <c r="AB30" i="8"/>
  <c r="AB31" i="8"/>
  <c r="AB32" i="8"/>
  <c r="AB33" i="8"/>
  <c r="AB34" i="8"/>
  <c r="AB35" i="8"/>
  <c r="AB36" i="8"/>
  <c r="AB26" i="8"/>
  <c r="I27" i="8"/>
  <c r="I28" i="8"/>
  <c r="I29" i="8"/>
  <c r="I30" i="8"/>
  <c r="I31" i="8"/>
  <c r="I32" i="8"/>
  <c r="E6" i="8" s="1"/>
  <c r="B22" i="1" s="1"/>
  <c r="I33" i="8"/>
  <c r="I34" i="8"/>
  <c r="I35" i="8"/>
  <c r="I36" i="8"/>
  <c r="I26" i="8"/>
  <c r="D24" i="10"/>
  <c r="D20" i="9" s="1"/>
  <c r="D24" i="9"/>
  <c r="D25" i="9"/>
  <c r="D26" i="9"/>
  <c r="D27" i="9"/>
  <c r="H16" i="9" s="1"/>
  <c r="D28" i="9"/>
  <c r="D29" i="9"/>
  <c r="C24" i="9"/>
  <c r="C25" i="9"/>
  <c r="C26" i="9"/>
  <c r="C27" i="9"/>
  <c r="G16" i="9" s="1"/>
  <c r="C28" i="9"/>
  <c r="C29" i="9"/>
  <c r="C9" i="9"/>
  <c r="C22" i="9"/>
  <c r="C23" i="9"/>
  <c r="C21" i="9"/>
  <c r="D22" i="9"/>
  <c r="D23" i="9"/>
  <c r="D21" i="9"/>
  <c r="C17" i="9"/>
  <c r="C59" i="9"/>
  <c r="C16" i="9"/>
  <c r="G90" i="9" s="1"/>
  <c r="H65" i="9" s="1"/>
  <c r="G49" i="9"/>
  <c r="H23" i="9" s="1"/>
  <c r="C15" i="9"/>
  <c r="C57" i="9" s="1"/>
  <c r="F8" i="9"/>
  <c r="C14" i="9" s="1"/>
  <c r="D63" i="9"/>
  <c r="D64" i="9"/>
  <c r="D65" i="9"/>
  <c r="D66" i="9"/>
  <c r="D67" i="9"/>
  <c r="D68" i="9"/>
  <c r="D69" i="9"/>
  <c r="H58" i="9"/>
  <c r="D70" i="9"/>
  <c r="D71" i="9"/>
  <c r="C64" i="9"/>
  <c r="C65" i="9"/>
  <c r="C66" i="9"/>
  <c r="C67" i="9"/>
  <c r="C68" i="9"/>
  <c r="C69" i="9"/>
  <c r="G58" i="9" s="1"/>
  <c r="C70" i="9"/>
  <c r="C71" i="9"/>
  <c r="C63" i="9"/>
  <c r="C38" i="10"/>
  <c r="A38" i="10"/>
  <c r="D47" i="10"/>
  <c r="C31" i="4"/>
  <c r="C20" i="4"/>
  <c r="C19" i="4"/>
  <c r="B15" i="1"/>
  <c r="N38" i="8"/>
  <c r="X38" i="8" s="1"/>
  <c r="O37" i="8"/>
  <c r="Y37" i="8" s="1"/>
  <c r="N37" i="8"/>
  <c r="X37" i="8" s="1"/>
  <c r="M37" i="8"/>
  <c r="W37" i="8"/>
  <c r="AA36" i="8"/>
  <c r="S36" i="8"/>
  <c r="R36" i="8"/>
  <c r="Q36" i="8"/>
  <c r="H36" i="8"/>
  <c r="AA35" i="8"/>
  <c r="S35" i="8"/>
  <c r="R35" i="8"/>
  <c r="Q35" i="8"/>
  <c r="H35" i="8"/>
  <c r="AA34" i="8"/>
  <c r="S34" i="8"/>
  <c r="R34" i="8"/>
  <c r="Q34" i="8"/>
  <c r="H34" i="8"/>
  <c r="AA33" i="8"/>
  <c r="S33" i="8"/>
  <c r="R33" i="8"/>
  <c r="Q33" i="8"/>
  <c r="H33" i="8"/>
  <c r="AA32" i="8"/>
  <c r="S32" i="8"/>
  <c r="R32" i="8"/>
  <c r="Q32" i="8"/>
  <c r="H32" i="8"/>
  <c r="D6" i="8" s="1"/>
  <c r="AA31" i="8"/>
  <c r="S31" i="8"/>
  <c r="R31" i="8"/>
  <c r="Q31" i="8"/>
  <c r="H31" i="8"/>
  <c r="AA30" i="8"/>
  <c r="S30" i="8"/>
  <c r="R30" i="8"/>
  <c r="Q30" i="8"/>
  <c r="H30" i="8"/>
  <c r="AA29" i="8"/>
  <c r="S29" i="8"/>
  <c r="Q29" i="8"/>
  <c r="H29" i="8"/>
  <c r="AA28" i="8"/>
  <c r="W6" i="8" s="1"/>
  <c r="S28" i="8"/>
  <c r="R28" i="8"/>
  <c r="Q28" i="8"/>
  <c r="H28" i="8"/>
  <c r="AA27" i="8"/>
  <c r="S27" i="8"/>
  <c r="R27" i="8"/>
  <c r="Q27" i="8"/>
  <c r="H27" i="8"/>
  <c r="AA26" i="8"/>
  <c r="S26" i="8"/>
  <c r="O6" i="8" s="1"/>
  <c r="C23" i="1" s="1"/>
  <c r="R26" i="8"/>
  <c r="Q26" i="8"/>
  <c r="H26" i="8"/>
  <c r="P25" i="8"/>
  <c r="Z25" i="8"/>
  <c r="N25" i="8"/>
  <c r="X25" i="8"/>
  <c r="P24" i="8"/>
  <c r="Z24" i="8"/>
  <c r="O24" i="8"/>
  <c r="Y24" i="8"/>
  <c r="N24" i="8"/>
  <c r="X24" i="8"/>
  <c r="N10" i="8"/>
  <c r="X10" i="8"/>
  <c r="W9" i="8"/>
  <c r="O9" i="8"/>
  <c r="Y9" i="8" s="1"/>
  <c r="N9" i="8"/>
  <c r="X9" i="8"/>
  <c r="X5" i="8"/>
  <c r="N5" i="8"/>
  <c r="O4" i="8"/>
  <c r="Y4" i="8" s="1"/>
  <c r="N4" i="8"/>
  <c r="X4" i="8" s="1"/>
  <c r="M4" i="8"/>
  <c r="W4" i="8"/>
  <c r="N9" i="4"/>
  <c r="I21" i="4"/>
  <c r="C30" i="4"/>
  <c r="C23" i="4"/>
  <c r="C27" i="4"/>
  <c r="C26" i="4"/>
  <c r="C22" i="4"/>
  <c r="G15" i="9"/>
  <c r="C55" i="9"/>
  <c r="G57" i="9" s="1"/>
  <c r="G88" i="9"/>
  <c r="G47" i="9"/>
  <c r="I47" i="9" s="1"/>
  <c r="H47" i="9"/>
  <c r="G48" i="9"/>
  <c r="H15" i="9"/>
  <c r="G89" i="9"/>
  <c r="H48" i="9"/>
  <c r="I48" i="9" s="1"/>
  <c r="G50" i="9"/>
  <c r="I23" i="9"/>
  <c r="G91" i="9"/>
  <c r="I65" i="9" s="1"/>
  <c r="C58" i="9"/>
  <c r="B38" i="10"/>
  <c r="X6" i="8"/>
  <c r="Y6" i="8"/>
  <c r="M6" i="8"/>
  <c r="C21" i="1" s="1"/>
  <c r="H42" i="1" s="1"/>
  <c r="K42" i="1" s="1"/>
  <c r="I2" i="4"/>
  <c r="B21" i="1" l="1"/>
  <c r="G42" i="1" s="1"/>
  <c r="J42" i="1" s="1"/>
  <c r="B26" i="1"/>
  <c r="G47" i="1" s="1"/>
  <c r="J47" i="1" s="1"/>
  <c r="B25" i="1"/>
  <c r="G48" i="1" s="1"/>
  <c r="J48" i="1" s="1"/>
  <c r="C20" i="9"/>
  <c r="D62" i="9"/>
  <c r="C62" i="9" s="1"/>
  <c r="C24" i="10"/>
  <c r="G51" i="9"/>
  <c r="J23" i="9" s="1"/>
  <c r="I89" i="9"/>
  <c r="H89" i="9"/>
  <c r="H88" i="9"/>
  <c r="I88" i="9" s="1"/>
  <c r="H57" i="9"/>
  <c r="C15" i="1"/>
  <c r="M2" i="8" s="1"/>
  <c r="D2" i="8"/>
  <c r="G46" i="9"/>
  <c r="G23" i="9" s="1"/>
  <c r="H14" i="9"/>
  <c r="H13" i="9"/>
  <c r="G86" i="9"/>
  <c r="G45" i="9"/>
  <c r="G87" i="9"/>
  <c r="G65" i="9" s="1"/>
  <c r="C56" i="9"/>
  <c r="G92" i="9" l="1"/>
  <c r="J65" i="9" s="1"/>
  <c r="C26" i="1"/>
  <c r="H47" i="1" s="1"/>
  <c r="K47" i="1" s="1"/>
  <c r="G49" i="1"/>
  <c r="G50" i="1" s="1"/>
  <c r="J50" i="1" s="1"/>
  <c r="G52" i="1" s="1"/>
  <c r="I25" i="9"/>
  <c r="H55" i="9"/>
  <c r="H56" i="9"/>
  <c r="F23" i="9"/>
  <c r="F52" i="9"/>
  <c r="F93" i="9"/>
  <c r="F65" i="9"/>
  <c r="B28" i="1" l="1"/>
  <c r="I67" i="9"/>
  <c r="C22" i="1"/>
  <c r="C25" i="1" s="1"/>
  <c r="H48" i="1"/>
  <c r="H49" i="1" s="1"/>
  <c r="H50" i="1" s="1"/>
  <c r="K50" i="1" s="1"/>
  <c r="H52" i="1" s="1"/>
  <c r="C28" i="1" s="1"/>
  <c r="D15" i="1" s="1"/>
  <c r="I47" i="1"/>
  <c r="L47" i="1" s="1"/>
  <c r="I48" i="1"/>
  <c r="L48" i="1" s="1"/>
  <c r="N6" i="8"/>
  <c r="K48" i="1" l="1"/>
  <c r="D26" i="1"/>
  <c r="D25" i="1"/>
  <c r="W2" i="8"/>
  <c r="I49" i="1"/>
  <c r="I50" i="1" s="1"/>
  <c r="L50" i="1" s="1"/>
  <c r="I52" i="1" s="1"/>
  <c r="G54" i="1" l="1"/>
  <c r="F28" i="1" s="1"/>
  <c r="D28" i="1"/>
  <c r="B30" i="1"/>
</calcChain>
</file>

<file path=xl/sharedStrings.xml><?xml version="1.0" encoding="utf-8"?>
<sst xmlns="http://schemas.openxmlformats.org/spreadsheetml/2006/main" count="272" uniqueCount="141">
  <si>
    <t>IČO</t>
  </si>
  <si>
    <t>Počet zaměstnanců</t>
  </si>
  <si>
    <t>Aktiva/Majetek</t>
  </si>
  <si>
    <t>Obrat/Příjmy</t>
  </si>
  <si>
    <t>Podíl</t>
  </si>
  <si>
    <t>tis. CZK</t>
  </si>
  <si>
    <t>ANO</t>
  </si>
  <si>
    <t>NE</t>
  </si>
  <si>
    <t>kurz</t>
  </si>
  <si>
    <t>aktiva</t>
  </si>
  <si>
    <t>obrat</t>
  </si>
  <si>
    <t>velikost</t>
  </si>
  <si>
    <t>MALÝ</t>
  </si>
  <si>
    <t>STŘEDNÍ</t>
  </si>
  <si>
    <t>VELKÝ</t>
  </si>
  <si>
    <t>v tis. EUR</t>
  </si>
  <si>
    <t>%</t>
  </si>
  <si>
    <t>Název partnerského podnikatele</t>
  </si>
  <si>
    <t>DROBNÝ</t>
  </si>
  <si>
    <t>Jsem samostatným (nezávislým) podnikatelem</t>
  </si>
  <si>
    <t>Prohlášení o velikosti podnikatele</t>
  </si>
  <si>
    <t xml:space="preserve"> Údaje o partnerských a spojených/propojených podnikatelích  - Příloha k Prohlášení o údajích týkajících se velikosti podnikatele ve vztahu k produktům ČMZRB, a.s.</t>
  </si>
  <si>
    <t/>
  </si>
  <si>
    <t>podnikatel ve smyslu Doporučení</t>
  </si>
  <si>
    <t>Roční obrat / příjmy</t>
  </si>
  <si>
    <t>Aktiva / majetek</t>
  </si>
  <si>
    <t>Obchodní firma/název/jméno podnikatele</t>
  </si>
  <si>
    <t xml:space="preserve">Beru na vědomí, že: </t>
  </si>
  <si>
    <t>Sledované období</t>
  </si>
  <si>
    <t>Mým posledním uzavřeným účetním/zdaňovacím obdobím je</t>
  </si>
  <si>
    <t>Jméno a příjmení osoby oprávněné zastupovat podnikatele žádajícího o podporu</t>
  </si>
  <si>
    <t>Podpis osoby oprávněné zastupovat podnikatele žádajícího o podporu</t>
  </si>
  <si>
    <r>
      <t>a) Českomoravská záruční a rozvojová banka, a. s., je oprávněna požadovat další doplňující údaje pro posouzení
     pravdivosti  výše uvedených údajů, které musí být vyplněny v souladu s Doporučením 2003/361/ES;</t>
    </r>
    <r>
      <rPr>
        <b/>
        <strike/>
        <sz val="8"/>
        <color indexed="10"/>
        <rFont val="Arial"/>
        <family val="2"/>
        <charset val="238"/>
      </rPr>
      <t/>
    </r>
  </si>
  <si>
    <t>Datum</t>
  </si>
  <si>
    <t>Název podnikatele působícího na stejném nebo sousedním trhu  spojeného se žadatelem prostřednictvím nepodnikajících fyzických osob.</t>
  </si>
  <si>
    <t>Název spojeného (propojeného) podnikatele</t>
  </si>
  <si>
    <t>Doporučený postup pro vyplnění Formuláře MSP - Prohlášení o velikosti podnikatele:</t>
  </si>
  <si>
    <t>Jsem velkým podnikatelem</t>
  </si>
  <si>
    <t>2003/361/ES ze dne 6. května 2003 týkajícího se definice mikro, malých a středních podniků
(Úřední věstník EU, L 124 ze dne 20. 5. 2003), dále jen " Doporučení 2003/361/ES".</t>
  </si>
  <si>
    <t>b) při zpracování tohoto prohlášení je možné využít Aplikační výklad pro vymezení pojmů drobný, malý a střední
    podnikatel a postupů pro zařazování podnikatelů do jednotlivých kategorií, který je k dispozici na www.cmzrb.cz.</t>
  </si>
  <si>
    <t>c) Žadatel odpovídá za správné a úplné vyplnění požadovaných údajů v tomto Prohlášení.</t>
  </si>
  <si>
    <t>Při vyplnění Formuláře MSP - Prohlášení o velikosti podnikatele je nutné vycházet z Doporučení 2003/361/ES ze dne 6. května 2003 týkajícího se definice mikro, malých a středních podniků (Úřední věstník EU, L 124 ze dne 20. 5. 2003), dále jen " Doporučení 2003/361/ES" využívat "Aplikační výklad pro vymezení pojmů drobný, malý a střední podnikatel a postupů pro zařazování podnikatelů do jednotlivých kategorií" (ke stažení na www.cmzrb.cz).</t>
  </si>
  <si>
    <t>Počet zaměstnanců podnikatele odpovídá počtu ročních pracovních jednotek (RPJ), tj. počtu osob, které podnikatel zaměstnával na plný úvazek během celého posuzovaného účetního období / zdaňovacího období. Práce osob, které nepracovaly po celé období, práce těch, kteří pracovali na částečný úvazek bez ohledu na dobu trvání, a práce sezónních pracovníků se počítají jako zlomkové hodnoty ročních pracovních jednotek.</t>
  </si>
  <si>
    <t>a) zaměstnanci; tj. fyzické osoby, které jsou v pracovním poměru k zaměstnavateli, pracují pro zaměstnavatele na základě dohody o pracovní činnosti nebo dohody o provedení práce,</t>
  </si>
  <si>
    <t>b) vlastníci-manažeři podílející se na řízení jako členové statutárního orgánu podnikatele.</t>
  </si>
  <si>
    <t>Podnikatelé vedoucí účetnictví z údajů uvedených v účetní závěrce sestavené a potvrzené podpisovým záznamem statutárního orgánu účetní jednotky, resp. podpisovým záznamem účetní jednotky, za účetní období bezprostředně předcházející období, v němž je podána žádost o podporu (dále jen „poslední uzavřené účetní období“).</t>
  </si>
  <si>
    <t>Podnikatelé vedoucí daňovou evidenci z údajů uvedených v přiznání k dani z příjmů podaném za zdaňovací období bezprostředně předcházející zdaňovacímu období, v němž je podána žádost o podporu (dále jen „poslední uzavřené zdaňovací období“).</t>
  </si>
  <si>
    <t>A) Údaje používané pro stanovení počtu zaměstnanců, finančních veličin a referenčního období:</t>
  </si>
  <si>
    <t>B) Stanovení počtu zaměstnanců:</t>
  </si>
  <si>
    <t>C) "VAZBA" u partnerských a propojených podnikatelů</t>
  </si>
  <si>
    <t>Vazbou se rozumí podíl na základním nebo vlastním kapitálu nebo hlasovacích práv jiného podnikatele.</t>
  </si>
  <si>
    <t>Pokud právnická osoba uvádí v účetnictví základní kapitál, použije se tento údaj, v ostatních případech lze vycházet z vlastního kapitálu. V případě, že podíl na hlasovacích právech je odlišný od podílu na základním nebo vlastním kapitálu, použije se vyšší podíl.</t>
  </si>
  <si>
    <t>V případě, že počet řádků Formuláře MSP - Prohlášení o velikosti podnikatele pro uvedení partnerských, nebo spojených podnikatelů nepostačuje, kontaktujte prosím pobočku ČMZRB.</t>
  </si>
  <si>
    <t>Pokud nedojde k potvrzení velikosti podnikatele z údajů za poslední dvě uzavřená účetní/zdaňovací období, je nutné vyplnit údaje za další předcházející období. V případě, že i tak nelze status podnikatele určit (velikost podnikatele se střídá) kontkatujte pobočku ČMZRB pro správné vyplnění Formuláře MSP.</t>
  </si>
  <si>
    <t>Datum vzniku a zápisu (podle OR)</t>
  </si>
  <si>
    <t>ve formátu DD.MM.RRRR</t>
  </si>
  <si>
    <t>Rozklikněte:</t>
  </si>
  <si>
    <t>min. rok</t>
  </si>
  <si>
    <t>akt. rok</t>
  </si>
  <si>
    <t>Je žadatel MSP?</t>
  </si>
  <si>
    <t>a)</t>
  </si>
  <si>
    <t>větší než VK</t>
  </si>
  <si>
    <t>Doba existence (ve dnech)</t>
  </si>
  <si>
    <t>b)</t>
  </si>
  <si>
    <t>Právní forma</t>
  </si>
  <si>
    <t>jiná</t>
  </si>
  <si>
    <t>e1)</t>
  </si>
  <si>
    <t>větší než 7,5</t>
  </si>
  <si>
    <t>bod c)</t>
  </si>
  <si>
    <t>Úpadkové řízení</t>
  </si>
  <si>
    <t>e2)</t>
  </si>
  <si>
    <t>menší než 1</t>
  </si>
  <si>
    <t>bod d)</t>
  </si>
  <si>
    <t>Podpora na záchranu</t>
  </si>
  <si>
    <t>Splnění podmínek jednotlivých bodů:</t>
  </si>
  <si>
    <t>Poslední uzavřený rok:</t>
  </si>
  <si>
    <t xml:space="preserve">červená </t>
  </si>
  <si>
    <t>žadatel splňuje podmínku podniku v obtížích</t>
  </si>
  <si>
    <t>vyplňte v tis Kč</t>
  </si>
  <si>
    <t xml:space="preserve">zelená </t>
  </si>
  <si>
    <t>žadatel nesplňuje podmínku podniku v obtížích</t>
  </si>
  <si>
    <t>Rozvaha</t>
  </si>
  <si>
    <t>Vlastní kapitál  (A.)</t>
  </si>
  <si>
    <t>Základní kapitál  (A. I.)</t>
  </si>
  <si>
    <t>c)</t>
  </si>
  <si>
    <t>d)</t>
  </si>
  <si>
    <t>e)</t>
  </si>
  <si>
    <t>Ážio  (A. II. 1)</t>
  </si>
  <si>
    <t>Výsledek hospodaření minulých let  (A. IV.)</t>
  </si>
  <si>
    <t>Cizí zdroje  (B. + C.)</t>
  </si>
  <si>
    <t xml:space="preserve">Dle nařízení Komise (EU) č. 651/2014 </t>
  </si>
  <si>
    <t>o podnik v obtížích.</t>
  </si>
  <si>
    <t>VZZ</t>
  </si>
  <si>
    <t>Úpravy hodnot dl. hm. a nehm. majetku (E.1.)</t>
  </si>
  <si>
    <t>Nákladové úroky a podobné náklady  (J.)</t>
  </si>
  <si>
    <t>Poznámka:</t>
  </si>
  <si>
    <t>Výsledek hospodaření před zdaněním</t>
  </si>
  <si>
    <t>Výsledek hospodaření za účetní období</t>
  </si>
  <si>
    <t>ano</t>
  </si>
  <si>
    <t>ne</t>
  </si>
  <si>
    <t>a.s.</t>
  </si>
  <si>
    <t>s.r.o.</t>
  </si>
  <si>
    <t>v.o.s.</t>
  </si>
  <si>
    <t>k.s.</t>
  </si>
  <si>
    <t>a) sro a zároveň velká nebo malá starší 3. let</t>
  </si>
  <si>
    <t>b) vos nebo ks a zároveň velká nebo malá starší 3. let</t>
  </si>
  <si>
    <t>c) pro všechny</t>
  </si>
  <si>
    <t>d) pro všechny</t>
  </si>
  <si>
    <t>e1) velká, kde za poslední 2 roky</t>
  </si>
  <si>
    <t>e2) velká, kde za poslední 2 roky</t>
  </si>
  <si>
    <r>
      <t xml:space="preserve">Příloha - Formulář pro posouzení podmínky podniku v obtížích
</t>
    </r>
    <r>
      <rPr>
        <sz val="8"/>
        <color indexed="8"/>
        <rFont val="Arial"/>
        <family val="2"/>
        <charset val="238"/>
      </rPr>
      <t>(platná od 15. 2. 2019)</t>
    </r>
  </si>
  <si>
    <t>Prohlášení k posouzení podmínky podniku v obtížích</t>
  </si>
  <si>
    <t>Právní forma podnikatele</t>
  </si>
  <si>
    <t>Čestně prohlašuji, že:</t>
  </si>
  <si>
    <t>b) při zpracování tohoto prohlášení je možné využít metodickou podporu uveřejněnou na https://www.uohs.cz/cs/verejna-podpora/podniky-v-obtizich.html .</t>
  </si>
  <si>
    <t>d) Tento formulář je určen pro orientační posouzení statusu tzv. podniku v obtížích konkrétního žadatele. Formulář je určen pouze pro účely posouzení  ze strany ČMZRB. Žadatel je povinen vyplnit údaje dle skutečnosti a nese plnou odpovědnost za správnost uvedených údajů a správné určení statusu podniku v obtížích.
ČMZRB nenese odpovědnost za případné chyby ve formuláři. Neoprávněné prohlížení, šíření, úpravy nebo zpřístupnění jeho obsahu tohoto formuláře je zakázáno.
Vzhledem k množství právních forem a způsobů účetní evidence nemusí formulář pokrývat všechny případy, které mohou v praxi nastat. Pokud má žadatel pochybnosti o výsledném hodnocení podniku v obtížích na základě formuláře, uvede relevantní skutečnosti do Poznámky.</t>
  </si>
  <si>
    <t>e) Veškeré vyplněné údaje odpovídají skutečnosti a jsou v souladu s finančními výkazy žadatele.</t>
  </si>
  <si>
    <t>f) Pokud jsou vyplněny údaje 2016 a 2017, čestně prohlašuji, že k datu předložení tohoto formuláře nebylo dosud podáno daňové přiznání za rok 2018.</t>
  </si>
  <si>
    <t>Datum vzniku Žadatele</t>
  </si>
  <si>
    <t xml:space="preserve"> Bylo vůči žadateli zahájeno kolektivní úpadkové řízení nebo tento podnik splňuje kritéria vnitrostátního práva pro zahájení kolektivního úpadkového řízení na žádost svých věřitelů?</t>
  </si>
  <si>
    <t>Obdržel žadatel podporu na záchranu a zatím nesplatil půjčku nebo neukončil záruku nebo obdržel podporu na restrukturalizaci a stále se na něj uplatňuje plán restrukturalizace.</t>
  </si>
  <si>
    <t>Výše zaručovaného úvěru (v tis. Kč)</t>
  </si>
  <si>
    <t>ŽADATEL:</t>
  </si>
  <si>
    <t xml:space="preserve">Prohlášení k posouzení podmínky podniku v obtížích pro M-záruku v Programu EXPANZE </t>
  </si>
  <si>
    <t>a,s´+ s.r.o.</t>
  </si>
  <si>
    <t>ostatní</t>
  </si>
  <si>
    <t>* v tabulce vyplňte zeleně podbarvená pole, dle zvolení právní formy podnikatele</t>
  </si>
  <si>
    <t>Počet zaměstnanců za podnikatele podávající žádost</t>
  </si>
  <si>
    <t>Počet zaměstnanců za celou skupinu</t>
  </si>
  <si>
    <t>Aktiva/majetek za celou skupinu</t>
  </si>
  <si>
    <t>Roční obrat / příjmy za celou skupinu</t>
  </si>
  <si>
    <t>Aktiva/majetek za podnikatele podávající žádost (v tis. Kč)</t>
  </si>
  <si>
    <t>Roční obrat / příjmy za podnikatele podávající žádost (v tis. Kč)</t>
  </si>
  <si>
    <t>Údaje za partnerské a spojené/propojené podnikatele:</t>
  </si>
  <si>
    <t>Údaje za podnikatele / skupinu partnerských a spojených podnikatelů</t>
  </si>
  <si>
    <r>
      <t>a) Českomoravská záruční a rozvojová banka, a. s., je oprávněna požadovat další doplňující údaje pro posouzení
    pravdivosti  výše uvedených údajů, které musí být vyplněny v souladu s Doporučením 2003/361/ES;</t>
    </r>
    <r>
      <rPr>
        <b/>
        <strike/>
        <sz val="8"/>
        <color indexed="10"/>
        <rFont val="Arial"/>
        <family val="2"/>
        <charset val="238"/>
      </rPr>
      <t/>
    </r>
  </si>
  <si>
    <t>D) Nedostatečný počet řádků ve formuláři</t>
  </si>
  <si>
    <t>E) Kolísání velikosti podnikatele</t>
  </si>
  <si>
    <r>
      <t xml:space="preserve">Příloha MSP
</t>
    </r>
    <r>
      <rPr>
        <sz val="8"/>
        <color indexed="8"/>
        <rFont val="Arial"/>
        <family val="2"/>
        <charset val="238"/>
      </rPr>
      <t>(platná od 11.2.2020)</t>
    </r>
  </si>
  <si>
    <t>Prohlašuji, že ke dni podpisu tohoto Prohlášení jsem</t>
  </si>
  <si>
    <t>c) Žadatel odpovídá za správné a úplné vyplnění požadovaných údajů v tomto Prohlášení a je si vědom, že velikost podnikatele dle aktuálních dat musí být ověřena i ke dni podpisu poskytnutí obchodu (podpisu záruční/úvěrové smlouvy).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</si>
</sst>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_-* #,##0\ _K_č_-;\-* #,##0\ _K_č_-;_-* &quot;-&quot;??\ _K_č_-;_-@_-"/>
    <numFmt numFmtId="166" formatCode="0.000"/>
    <numFmt numFmtId="167" formatCode="#,##0.00_ ;\-#,##0.00\ "/>
  </numFmts>
  <fonts count="3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trike/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b/>
      <u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trike/>
      <sz val="9"/>
      <color rgb="FFFF000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/>
    <xf numFmtId="164" fontId="12" fillId="0" borderId="0" xfId="1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" fontId="0" fillId="0" borderId="0" xfId="0" applyNumberFormat="1"/>
    <xf numFmtId="0" fontId="14" fillId="2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vertical="center" wrapText="1"/>
      <protection locked="0"/>
    </xf>
    <xf numFmtId="0" fontId="16" fillId="4" borderId="3" xfId="0" applyFont="1" applyFill="1" applyBorder="1" applyAlignment="1" applyProtection="1">
      <alignment vertical="center" wrapText="1"/>
      <protection locked="0"/>
    </xf>
    <xf numFmtId="0" fontId="16" fillId="4" borderId="4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15" fillId="0" borderId="0" xfId="0" applyFont="1" applyProtection="1"/>
    <xf numFmtId="0" fontId="17" fillId="0" borderId="0" xfId="0" applyFont="1" applyAlignment="1" applyProtection="1">
      <alignment horizontal="left" wrapText="1"/>
    </xf>
    <xf numFmtId="0" fontId="18" fillId="0" borderId="0" xfId="0" applyFont="1" applyAlignment="1" applyProtection="1">
      <alignment wrapText="1"/>
    </xf>
    <xf numFmtId="0" fontId="16" fillId="0" borderId="0" xfId="0" applyFont="1" applyBorder="1" applyAlignment="1" applyProtection="1"/>
    <xf numFmtId="0" fontId="5" fillId="0" borderId="0" xfId="0" applyFont="1" applyBorder="1" applyAlignment="1" applyProtection="1">
      <alignment horizontal="justify" wrapText="1"/>
    </xf>
    <xf numFmtId="0" fontId="15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15" fillId="3" borderId="5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right" vertical="center" indent="2"/>
    </xf>
    <xf numFmtId="164" fontId="15" fillId="0" borderId="0" xfId="1" applyNumberFormat="1" applyFont="1" applyFill="1" applyBorder="1" applyAlignment="1" applyProtection="1"/>
    <xf numFmtId="165" fontId="19" fillId="2" borderId="0" xfId="1" applyNumberFormat="1" applyFont="1" applyFill="1" applyBorder="1" applyAlignment="1" applyProtection="1"/>
    <xf numFmtId="0" fontId="15" fillId="0" borderId="0" xfId="0" applyFont="1" applyBorder="1" applyProtection="1"/>
    <xf numFmtId="14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/>
    <xf numFmtId="0" fontId="20" fillId="0" borderId="0" xfId="0" applyFont="1" applyProtection="1"/>
    <xf numFmtId="0" fontId="16" fillId="0" borderId="0" xfId="0" applyFont="1" applyFill="1" applyBorder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2" fontId="0" fillId="0" borderId="0" xfId="0" applyNumberFormat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Protection="1"/>
    <xf numFmtId="0" fontId="20" fillId="0" borderId="0" xfId="0" applyFont="1" applyAlignment="1" applyProtection="1"/>
    <xf numFmtId="49" fontId="16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2" fontId="13" fillId="0" borderId="0" xfId="0" applyNumberFormat="1" applyFont="1" applyProtection="1"/>
    <xf numFmtId="0" fontId="21" fillId="0" borderId="0" xfId="0" applyFont="1"/>
    <xf numFmtId="0" fontId="21" fillId="3" borderId="1" xfId="0" applyFont="1" applyFill="1" applyBorder="1"/>
    <xf numFmtId="0" fontId="21" fillId="0" borderId="9" xfId="0" applyFont="1" applyBorder="1" applyAlignment="1" applyProtection="1">
      <alignment horizontal="center"/>
      <protection locked="0"/>
    </xf>
    <xf numFmtId="14" fontId="21" fillId="0" borderId="0" xfId="0" applyNumberFormat="1" applyFont="1"/>
    <xf numFmtId="2" fontId="21" fillId="0" borderId="0" xfId="0" applyNumberFormat="1" applyFont="1"/>
    <xf numFmtId="14" fontId="21" fillId="0" borderId="1" xfId="0" applyNumberFormat="1" applyFont="1" applyBorder="1" applyAlignment="1" applyProtection="1">
      <alignment horizontal="center"/>
      <protection locked="0"/>
    </xf>
    <xf numFmtId="0" fontId="22" fillId="0" borderId="0" xfId="0" applyFont="1"/>
    <xf numFmtId="0" fontId="21" fillId="4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1" fontId="21" fillId="3" borderId="1" xfId="0" applyNumberFormat="1" applyFont="1" applyFill="1" applyBorder="1" applyAlignment="1" applyProtection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/>
    <xf numFmtId="0" fontId="21" fillId="0" borderId="0" xfId="0" applyFont="1" applyFill="1"/>
    <xf numFmtId="0" fontId="22" fillId="0" borderId="0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center"/>
    </xf>
    <xf numFmtId="0" fontId="21" fillId="4" borderId="1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right"/>
    </xf>
    <xf numFmtId="3" fontId="21" fillId="0" borderId="1" xfId="0" applyNumberFormat="1" applyFont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/>
    <xf numFmtId="0" fontId="21" fillId="3" borderId="11" xfId="0" applyFont="1" applyFill="1" applyBorder="1"/>
    <xf numFmtId="0" fontId="18" fillId="0" borderId="0" xfId="0" applyFont="1"/>
    <xf numFmtId="0" fontId="24" fillId="0" borderId="0" xfId="0" applyFont="1"/>
    <xf numFmtId="0" fontId="21" fillId="3" borderId="9" xfId="0" applyFont="1" applyFill="1" applyBorder="1"/>
    <xf numFmtId="0" fontId="23" fillId="0" borderId="0" xfId="0" applyFont="1" applyBorder="1" applyAlignment="1">
      <alignment horizontal="left"/>
    </xf>
    <xf numFmtId="0" fontId="21" fillId="2" borderId="0" xfId="0" applyFont="1" applyFill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/>
    <xf numFmtId="14" fontId="16" fillId="4" borderId="1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>
      <alignment horizontal="center" wrapText="1"/>
    </xf>
    <xf numFmtId="0" fontId="18" fillId="2" borderId="0" xfId="0" applyFont="1" applyFill="1" applyAlignment="1" applyProtection="1">
      <alignment horizontal="center" wrapText="1"/>
    </xf>
    <xf numFmtId="0" fontId="0" fillId="2" borderId="0" xfId="0" applyFill="1" applyProtection="1"/>
    <xf numFmtId="0" fontId="10" fillId="3" borderId="1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left" wrapText="1"/>
    </xf>
    <xf numFmtId="1" fontId="16" fillId="4" borderId="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Protection="1"/>
    <xf numFmtId="0" fontId="22" fillId="0" borderId="0" xfId="0" applyFont="1" applyFill="1" applyBorder="1" applyAlignment="1" applyProtection="1">
      <alignment horizontal="right"/>
    </xf>
    <xf numFmtId="0" fontId="18" fillId="3" borderId="1" xfId="0" applyFont="1" applyFill="1" applyBorder="1" applyAlignment="1" applyProtection="1">
      <alignment horizontal="center"/>
    </xf>
    <xf numFmtId="14" fontId="15" fillId="4" borderId="1" xfId="0" applyNumberFormat="1" applyFont="1" applyFill="1" applyBorder="1" applyAlignment="1" applyProtection="1">
      <alignment horizontal="center" vertical="center"/>
    </xf>
    <xf numFmtId="0" fontId="1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7" fillId="0" borderId="0" xfId="0" applyFont="1" applyProtection="1"/>
    <xf numFmtId="2" fontId="27" fillId="0" borderId="0" xfId="0" applyNumberFormat="1" applyFont="1" applyProtection="1"/>
    <xf numFmtId="0" fontId="28" fillId="0" borderId="0" xfId="0" applyFont="1" applyProtection="1"/>
    <xf numFmtId="2" fontId="2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27" fillId="0" borderId="0" xfId="0" applyFont="1" applyAlignment="1" applyProtection="1"/>
    <xf numFmtId="2" fontId="27" fillId="0" borderId="0" xfId="0" applyNumberFormat="1" applyFont="1" applyAlignment="1" applyProtection="1"/>
    <xf numFmtId="0" fontId="27" fillId="0" borderId="0" xfId="0" applyFont="1" applyAlignment="1" applyProtection="1">
      <alignment vertical="top"/>
    </xf>
    <xf numFmtId="0" fontId="27" fillId="0" borderId="0" xfId="0" applyFont="1" applyAlignment="1" applyProtection="1">
      <alignment vertical="center"/>
    </xf>
    <xf numFmtId="0" fontId="27" fillId="0" borderId="0" xfId="0" applyFont="1" applyBorder="1" applyProtection="1"/>
    <xf numFmtId="0" fontId="27" fillId="0" borderId="0" xfId="0" applyFont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2" fontId="27" fillId="0" borderId="0" xfId="0" applyNumberFormat="1" applyFont="1" applyAlignment="1">
      <alignment vertical="center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 applyProtection="1">
      <alignment vertical="center" wrapText="1"/>
      <protection locked="0"/>
    </xf>
    <xf numFmtId="0" fontId="16" fillId="4" borderId="6" xfId="0" applyFont="1" applyFill="1" applyBorder="1" applyAlignment="1" applyProtection="1">
      <alignment vertical="center" wrapText="1"/>
      <protection locked="0"/>
    </xf>
    <xf numFmtId="9" fontId="20" fillId="2" borderId="0" xfId="2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165" fontId="19" fillId="4" borderId="1" xfId="1" applyNumberFormat="1" applyFont="1" applyFill="1" applyBorder="1" applyAlignment="1" applyProtection="1">
      <alignment vertical="center"/>
      <protection locked="0"/>
    </xf>
    <xf numFmtId="0" fontId="16" fillId="4" borderId="1" xfId="0" applyFont="1" applyFill="1" applyBorder="1" applyAlignment="1" applyProtection="1">
      <alignment vertical="center" wrapText="1"/>
      <protection locked="0"/>
    </xf>
    <xf numFmtId="0" fontId="16" fillId="4" borderId="7" xfId="0" applyFont="1" applyFill="1" applyBorder="1" applyAlignment="1" applyProtection="1">
      <alignment vertical="center" wrapText="1"/>
      <protection locked="0"/>
    </xf>
    <xf numFmtId="9" fontId="16" fillId="2" borderId="0" xfId="2" applyFont="1" applyFill="1" applyBorder="1" applyAlignment="1">
      <alignment vertical="center" wrapText="1"/>
    </xf>
    <xf numFmtId="0" fontId="16" fillId="4" borderId="11" xfId="0" applyFont="1" applyFill="1" applyBorder="1" applyAlignment="1" applyProtection="1">
      <alignment vertical="center" wrapText="1"/>
      <protection locked="0"/>
    </xf>
    <xf numFmtId="0" fontId="16" fillId="4" borderId="8" xfId="0" applyFont="1" applyFill="1" applyBorder="1" applyAlignment="1" applyProtection="1">
      <alignment vertical="center" wrapText="1"/>
      <protection locked="0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1" fontId="4" fillId="4" borderId="6" xfId="2" applyNumberFormat="1" applyFont="1" applyFill="1" applyBorder="1" applyAlignment="1" applyProtection="1">
      <alignment vertical="center" wrapText="1"/>
      <protection locked="0"/>
    </xf>
    <xf numFmtId="1" fontId="4" fillId="4" borderId="7" xfId="2" applyNumberFormat="1" applyFont="1" applyFill="1" applyBorder="1" applyAlignment="1" applyProtection="1">
      <alignment vertical="center" wrapText="1"/>
      <protection locked="0"/>
    </xf>
    <xf numFmtId="1" fontId="4" fillId="4" borderId="8" xfId="2" applyNumberFormat="1" applyFont="1" applyFill="1" applyBorder="1" applyAlignment="1" applyProtection="1">
      <alignment vertical="center" wrapText="1"/>
      <protection locked="0"/>
    </xf>
    <xf numFmtId="0" fontId="26" fillId="3" borderId="20" xfId="0" applyFont="1" applyFill="1" applyBorder="1" applyAlignment="1" applyProtection="1">
      <alignment horizontal="center" vertical="center" wrapText="1"/>
    </xf>
    <xf numFmtId="0" fontId="26" fillId="3" borderId="21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26" fillId="3" borderId="23" xfId="0" applyFont="1" applyFill="1" applyBorder="1" applyAlignment="1" applyProtection="1">
      <alignment horizontal="center" vertical="center" wrapText="1"/>
    </xf>
    <xf numFmtId="0" fontId="26" fillId="3" borderId="18" xfId="0" applyFont="1" applyFill="1" applyBorder="1" applyAlignment="1" applyProtection="1">
      <alignment horizontal="center" vertical="center" wrapText="1"/>
    </xf>
    <xf numFmtId="9" fontId="4" fillId="2" borderId="0" xfId="2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left" vertical="center" wrapText="1" indent="1"/>
    </xf>
    <xf numFmtId="0" fontId="15" fillId="0" borderId="1" xfId="0" applyFont="1" applyBorder="1" applyAlignment="1" applyProtection="1">
      <alignment horizontal="left" vertical="center" indent="1"/>
    </xf>
    <xf numFmtId="0" fontId="15" fillId="0" borderId="1" xfId="0" applyFont="1" applyFill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indent="1"/>
    </xf>
    <xf numFmtId="0" fontId="16" fillId="0" borderId="0" xfId="0" applyFont="1" applyAlignment="1" applyProtection="1">
      <alignment horizontal="left" indent="1"/>
    </xf>
    <xf numFmtId="0" fontId="27" fillId="0" borderId="0" xfId="0" applyFont="1" applyAlignment="1" applyProtection="1">
      <alignment horizontal="left" indent="1"/>
    </xf>
    <xf numFmtId="0" fontId="15" fillId="0" borderId="0" xfId="0" applyFont="1" applyAlignment="1" applyProtection="1">
      <alignment horizontal="left" indent="1"/>
    </xf>
    <xf numFmtId="49" fontId="1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Fill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horizontal="left" wrapText="1" indent="1"/>
    </xf>
    <xf numFmtId="0" fontId="5" fillId="0" borderId="0" xfId="0" applyFont="1" applyBorder="1" applyAlignment="1" applyProtection="1">
      <alignment horizontal="left" indent="1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167" fontId="16" fillId="4" borderId="1" xfId="1" applyNumberFormat="1" applyFont="1" applyFill="1" applyBorder="1" applyAlignment="1" applyProtection="1">
      <alignment horizontal="right" vertical="center" indent="1"/>
      <protection locked="0"/>
    </xf>
    <xf numFmtId="167" fontId="16" fillId="5" borderId="26" xfId="1" applyNumberFormat="1" applyFont="1" applyFill="1" applyBorder="1" applyAlignment="1" applyProtection="1">
      <alignment horizontal="right" vertical="center" indent="1"/>
      <protection hidden="1"/>
    </xf>
    <xf numFmtId="167" fontId="16" fillId="5" borderId="27" xfId="1" applyNumberFormat="1" applyFont="1" applyFill="1" applyBorder="1" applyAlignment="1" applyProtection="1">
      <alignment horizontal="right" vertical="center" indent="1"/>
      <protection locked="0" hidden="1"/>
    </xf>
    <xf numFmtId="167" fontId="16" fillId="5" borderId="1" xfId="1" applyNumberFormat="1" applyFont="1" applyFill="1" applyBorder="1" applyAlignment="1" applyProtection="1">
      <alignment horizontal="right" vertical="center" indent="1"/>
      <protection locked="0" hidden="1"/>
    </xf>
    <xf numFmtId="167" fontId="16" fillId="3" borderId="1" xfId="1" applyNumberFormat="1" applyFont="1" applyFill="1" applyBorder="1" applyAlignment="1" applyProtection="1">
      <alignment horizontal="right" vertical="center" indent="1"/>
    </xf>
    <xf numFmtId="0" fontId="16" fillId="0" borderId="0" xfId="0" applyFont="1"/>
    <xf numFmtId="0" fontId="16" fillId="0" borderId="0" xfId="0" applyFont="1" applyAlignment="1">
      <alignment wrapText="1"/>
    </xf>
    <xf numFmtId="0" fontId="20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8" fillId="0" borderId="0" xfId="0" applyFont="1" applyAlignment="1"/>
    <xf numFmtId="0" fontId="16" fillId="0" borderId="25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wrapText="1" indent="1"/>
    </xf>
    <xf numFmtId="0" fontId="15" fillId="0" borderId="22" xfId="0" applyFont="1" applyBorder="1" applyAlignment="1">
      <alignment horizontal="left" vertical="center" wrapText="1" indent="1"/>
    </xf>
    <xf numFmtId="0" fontId="16" fillId="0" borderId="24" xfId="0" applyFont="1" applyBorder="1" applyAlignment="1">
      <alignment horizontal="left" wrapText="1" indent="1"/>
    </xf>
    <xf numFmtId="0" fontId="16" fillId="0" borderId="25" xfId="0" applyFont="1" applyBorder="1" applyAlignment="1">
      <alignment horizontal="left" wrapText="1" indent="1"/>
    </xf>
    <xf numFmtId="0" fontId="16" fillId="0" borderId="24" xfId="0" applyFont="1" applyBorder="1" applyAlignment="1">
      <alignment horizontal="left" vertical="center" wrapText="1" indent="1"/>
    </xf>
    <xf numFmtId="0" fontId="11" fillId="0" borderId="22" xfId="0" applyFont="1" applyBorder="1" applyAlignment="1">
      <alignment horizontal="center" vertical="center" wrapText="1"/>
    </xf>
    <xf numFmtId="2" fontId="0" fillId="0" borderId="42" xfId="0" applyNumberFormat="1" applyBorder="1" applyProtection="1"/>
    <xf numFmtId="2" fontId="0" fillId="0" borderId="10" xfId="0" applyNumberFormat="1" applyBorder="1" applyProtection="1"/>
    <xf numFmtId="2" fontId="0" fillId="0" borderId="0" xfId="0" applyNumberFormat="1" applyBorder="1" applyProtection="1"/>
    <xf numFmtId="2" fontId="0" fillId="0" borderId="28" xfId="0" applyNumberFormat="1" applyBorder="1" applyProtection="1"/>
    <xf numFmtId="0" fontId="0" fillId="0" borderId="44" xfId="0" applyBorder="1" applyProtection="1"/>
    <xf numFmtId="0" fontId="0" fillId="0" borderId="1" xfId="0" applyBorder="1" applyProtection="1"/>
    <xf numFmtId="1" fontId="0" fillId="0" borderId="0" xfId="0" applyNumberFormat="1" applyProtection="1"/>
    <xf numFmtId="2" fontId="1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wrapText="1"/>
    </xf>
    <xf numFmtId="2" fontId="0" fillId="6" borderId="0" xfId="0" applyNumberFormat="1" applyFill="1" applyProtection="1"/>
    <xf numFmtId="167" fontId="16" fillId="3" borderId="1" xfId="1" applyNumberFormat="1" applyFont="1" applyFill="1" applyBorder="1" applyAlignment="1" applyProtection="1">
      <alignment horizontal="right" vertical="center" indent="1"/>
      <protection locked="0"/>
    </xf>
    <xf numFmtId="0" fontId="27" fillId="0" borderId="27" xfId="0" applyFont="1" applyFill="1" applyBorder="1" applyAlignment="1" applyProtection="1">
      <alignment horizontal="center"/>
    </xf>
    <xf numFmtId="0" fontId="27" fillId="0" borderId="5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/>
    <xf numFmtId="0" fontId="19" fillId="0" borderId="0" xfId="0" applyFont="1" applyBorder="1" applyAlignment="1" applyProtection="1">
      <alignment horizontal="left" vertical="top" wrapText="1" indent="1"/>
    </xf>
    <xf numFmtId="0" fontId="8" fillId="0" borderId="0" xfId="0" applyFont="1" applyBorder="1" applyAlignment="1" applyProtection="1">
      <alignment horizontal="left" vertical="center" wrapText="1" indent="1"/>
    </xf>
    <xf numFmtId="0" fontId="14" fillId="0" borderId="0" xfId="0" applyFont="1" applyBorder="1" applyAlignment="1" applyProtection="1">
      <alignment horizontal="center"/>
    </xf>
    <xf numFmtId="0" fontId="29" fillId="0" borderId="26" xfId="0" applyFont="1" applyBorder="1" applyAlignment="1" applyProtection="1">
      <alignment horizontal="center"/>
    </xf>
    <xf numFmtId="0" fontId="29" fillId="0" borderId="5" xfId="0" applyFont="1" applyBorder="1" applyAlignment="1" applyProtection="1">
      <alignment horizontal="center"/>
    </xf>
    <xf numFmtId="0" fontId="25" fillId="2" borderId="26" xfId="0" applyFont="1" applyFill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16" fillId="4" borderId="27" xfId="0" applyFont="1" applyFill="1" applyBorder="1" applyAlignment="1" applyProtection="1">
      <alignment horizontal="left" vertical="center" wrapText="1" indent="1"/>
      <protection locked="0"/>
    </xf>
    <xf numFmtId="0" fontId="16" fillId="4" borderId="26" xfId="0" applyFont="1" applyFill="1" applyBorder="1" applyAlignment="1" applyProtection="1">
      <alignment horizontal="left" vertical="center" wrapText="1" indent="1"/>
      <protection locked="0"/>
    </xf>
    <xf numFmtId="0" fontId="16" fillId="4" borderId="5" xfId="0" applyFont="1" applyFill="1" applyBorder="1" applyAlignment="1" applyProtection="1">
      <alignment horizontal="left" vertical="center" wrapText="1" indent="1"/>
      <protection locked="0"/>
    </xf>
    <xf numFmtId="0" fontId="1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indent="2"/>
    </xf>
    <xf numFmtId="0" fontId="4" fillId="0" borderId="28" xfId="0" applyFont="1" applyBorder="1" applyAlignment="1" applyProtection="1">
      <alignment horizontal="right" indent="2"/>
    </xf>
    <xf numFmtId="0" fontId="1" fillId="0" borderId="0" xfId="0" applyFont="1" applyBorder="1" applyAlignment="1" applyProtection="1">
      <alignment horizontal="right" vertical="center" indent="1"/>
    </xf>
    <xf numFmtId="165" fontId="9" fillId="2" borderId="26" xfId="1" applyNumberFormat="1" applyFont="1" applyFill="1" applyBorder="1" applyAlignment="1" applyProtection="1">
      <alignment horizontal="center"/>
    </xf>
    <xf numFmtId="165" fontId="9" fillId="2" borderId="5" xfId="1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 wrapText="1"/>
    </xf>
    <xf numFmtId="9" fontId="20" fillId="2" borderId="10" xfId="2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6" fillId="3" borderId="36" xfId="0" applyFont="1" applyFill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left" vertical="center" wrapText="1"/>
    </xf>
    <xf numFmtId="0" fontId="15" fillId="3" borderId="3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6" fillId="3" borderId="38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26" fillId="3" borderId="31" xfId="0" applyFont="1" applyFill="1" applyBorder="1" applyAlignment="1" applyProtection="1">
      <alignment horizontal="center" vertical="center" wrapText="1"/>
    </xf>
    <xf numFmtId="0" fontId="26" fillId="3" borderId="35" xfId="0" applyFont="1" applyFill="1" applyBorder="1" applyAlignment="1" applyProtection="1">
      <alignment horizontal="center" vertical="center" wrapText="1"/>
    </xf>
    <xf numFmtId="0" fontId="26" fillId="3" borderId="36" xfId="0" applyFont="1" applyFill="1" applyBorder="1" applyAlignment="1" applyProtection="1">
      <alignment horizontal="center" vertical="center" wrapText="1"/>
    </xf>
    <xf numFmtId="0" fontId="26" fillId="3" borderId="37" xfId="0" applyFont="1" applyFill="1" applyBorder="1" applyAlignment="1" applyProtection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 applyProtection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 wrapText="1"/>
    </xf>
    <xf numFmtId="0" fontId="26" fillId="3" borderId="32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/>
    <xf numFmtId="0" fontId="2" fillId="0" borderId="0" xfId="0" applyFont="1" applyBorder="1" applyAlignment="1" applyProtection="1">
      <alignment horizontal="right" indent="2"/>
    </xf>
    <xf numFmtId="0" fontId="2" fillId="0" borderId="28" xfId="0" applyFont="1" applyBorder="1" applyAlignment="1" applyProtection="1">
      <alignment horizontal="right" indent="2"/>
    </xf>
    <xf numFmtId="0" fontId="30" fillId="0" borderId="27" xfId="0" applyFont="1" applyBorder="1" applyAlignment="1" applyProtection="1">
      <alignment horizontal="center" wrapText="1"/>
    </xf>
    <xf numFmtId="0" fontId="30" fillId="0" borderId="26" xfId="0" applyFont="1" applyBorder="1" applyAlignment="1" applyProtection="1">
      <alignment horizontal="center" wrapText="1"/>
    </xf>
    <xf numFmtId="0" fontId="30" fillId="0" borderId="5" xfId="0" applyFont="1" applyBorder="1" applyAlignment="1" applyProtection="1">
      <alignment horizontal="center" wrapText="1"/>
    </xf>
    <xf numFmtId="0" fontId="21" fillId="3" borderId="27" xfId="0" applyFont="1" applyFill="1" applyBorder="1" applyAlignment="1" applyProtection="1">
      <alignment horizontal="center"/>
    </xf>
    <xf numFmtId="0" fontId="21" fillId="3" borderId="5" xfId="0" applyFont="1" applyFill="1" applyBorder="1" applyAlignment="1" applyProtection="1">
      <alignment horizontal="center"/>
    </xf>
    <xf numFmtId="0" fontId="18" fillId="2" borderId="27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left" vertical="center" wrapText="1"/>
    </xf>
    <xf numFmtId="0" fontId="16" fillId="4" borderId="27" xfId="0" applyFont="1" applyFill="1" applyBorder="1" applyAlignment="1" applyProtection="1">
      <alignment horizontal="left" vertical="center" wrapText="1"/>
      <protection locked="0"/>
    </xf>
    <xf numFmtId="0" fontId="16" fillId="4" borderId="5" xfId="0" applyFont="1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33" fillId="0" borderId="41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32" fillId="0" borderId="4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 indent="2"/>
    </xf>
    <xf numFmtId="0" fontId="2" fillId="0" borderId="28" xfId="0" applyFont="1" applyBorder="1" applyAlignment="1" applyProtection="1">
      <alignment horizontal="left" wrapText="1" indent="2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27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center" wrapText="1"/>
    </xf>
    <xf numFmtId="0" fontId="21" fillId="0" borderId="27" xfId="0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1" fillId="4" borderId="1" xfId="0" applyFont="1" applyFill="1" applyBorder="1" applyAlignment="1">
      <alignment horizontal="center"/>
    </xf>
    <xf numFmtId="0" fontId="21" fillId="0" borderId="42" xfId="0" applyFont="1" applyBorder="1" applyAlignment="1" applyProtection="1">
      <alignment horizontal="left" vertical="top" wrapText="1"/>
      <protection locked="0"/>
    </xf>
    <xf numFmtId="0" fontId="21" fillId="0" borderId="41" xfId="0" applyFont="1" applyBorder="1" applyAlignment="1" applyProtection="1">
      <alignment horizontal="left" vertical="top" wrapText="1"/>
      <protection locked="0"/>
    </xf>
    <xf numFmtId="0" fontId="21" fillId="0" borderId="43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28" xfId="0" applyFont="1" applyBorder="1" applyAlignment="1" applyProtection="1">
      <alignment horizontal="left" vertical="top" wrapText="1"/>
      <protection locked="0"/>
    </xf>
    <xf numFmtId="0" fontId="21" fillId="0" borderId="44" xfId="0" applyFont="1" applyBorder="1" applyAlignment="1" applyProtection="1">
      <alignment horizontal="left" vertical="top" wrapText="1"/>
      <protection locked="0"/>
    </xf>
    <xf numFmtId="0" fontId="21" fillId="0" borderId="45" xfId="0" applyFont="1" applyBorder="1" applyAlignment="1" applyProtection="1">
      <alignment horizontal="left" vertical="top" wrapText="1"/>
      <protection locked="0"/>
    </xf>
    <xf numFmtId="0" fontId="21" fillId="0" borderId="46" xfId="0" applyFont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>
      <alignment horizontal="center"/>
    </xf>
    <xf numFmtId="0" fontId="34" fillId="0" borderId="0" xfId="0" applyFont="1" applyAlignment="1">
      <alignment vertical="top" wrapText="1"/>
    </xf>
    <xf numFmtId="0" fontId="21" fillId="0" borderId="0" xfId="0" applyFont="1" applyAlignment="1">
      <alignment vertical="top"/>
    </xf>
  </cellXfs>
  <cellStyles count="3">
    <cellStyle name="Čárka" xfId="1" builtinId="3"/>
    <cellStyle name="Normální" xfId="0" builtinId="0"/>
    <cellStyle name="Procenta" xfId="2" builtinId="5"/>
  </cellStyles>
  <dxfs count="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mzrb.cz/file/161/download/CMZRB_Prohlaseni_velikost_podni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HLÁŠENÍ"/>
      <sheetName val="SKUPINA"/>
      <sheetName val="Údaje za jednotlivé podniky (2"/>
      <sheetName val="List1"/>
    </sheetNames>
    <sheetDataSet>
      <sheetData sheetId="0"/>
      <sheetData sheetId="1"/>
      <sheetData sheetId="2"/>
      <sheetData sheetId="3">
        <row r="1">
          <cell r="A1" t="str">
            <v>ANO</v>
          </cell>
          <cell r="B1">
            <v>2016</v>
          </cell>
          <cell r="C1" t="str">
            <v>ANO</v>
          </cell>
        </row>
        <row r="2">
          <cell r="A2" t="str">
            <v>NE</v>
          </cell>
          <cell r="B2">
            <v>2017</v>
          </cell>
          <cell r="C2" t="str">
            <v>NE</v>
          </cell>
          <cell r="E2" t="str">
            <v>MALÝ</v>
          </cell>
        </row>
        <row r="3">
          <cell r="E3" t="str">
            <v>STŘEDNÍ</v>
          </cell>
        </row>
        <row r="4">
          <cell r="E4" t="str">
            <v>VELKÝ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90"/>
  <sheetViews>
    <sheetView showGridLines="0" tabSelected="1" zoomScale="85" zoomScaleNormal="85" zoomScaleSheetLayoutView="85" zoomScalePageLayoutView="115" workbookViewId="0">
      <selection activeCell="B17" sqref="B17:C19"/>
    </sheetView>
  </sheetViews>
  <sheetFormatPr defaultColWidth="9.1796875" defaultRowHeight="14" x14ac:dyDescent="0.3"/>
  <cols>
    <col min="1" max="1" width="39.54296875" style="103" customWidth="1"/>
    <col min="2" max="2" width="17.81640625" style="103" customWidth="1"/>
    <col min="3" max="3" width="16.26953125" style="103" customWidth="1"/>
    <col min="4" max="4" width="15" style="103" customWidth="1"/>
    <col min="5" max="5" width="11.453125" style="103" hidden="1" customWidth="1"/>
    <col min="6" max="6" width="11.54296875" style="103" hidden="1" customWidth="1"/>
    <col min="7" max="7" width="13.453125" style="103" hidden="1" customWidth="1"/>
    <col min="8" max="8" width="18.54296875" style="103" hidden="1" customWidth="1"/>
    <col min="9" max="9" width="11.81640625" style="103" hidden="1" customWidth="1"/>
    <col min="10" max="10" width="11.7265625" style="103" hidden="1" customWidth="1"/>
    <col min="11" max="11" width="18.54296875" style="103" hidden="1" customWidth="1"/>
    <col min="12" max="12" width="11.81640625" style="103" hidden="1" customWidth="1"/>
    <col min="13" max="13" width="11.81640625" style="103" customWidth="1"/>
    <col min="14" max="16" width="9.1796875" style="103" customWidth="1"/>
    <col min="17" max="24" width="9.1796875" style="103"/>
    <col min="25" max="27" width="9.54296875" style="103" bestFit="1" customWidth="1"/>
    <col min="28" max="16384" width="9.1796875" style="103"/>
  </cols>
  <sheetData>
    <row r="1" spans="1:27" ht="24" customHeight="1" x14ac:dyDescent="0.3">
      <c r="A1" s="197" t="s">
        <v>138</v>
      </c>
      <c r="B1" s="198"/>
      <c r="C1" s="198"/>
      <c r="D1" s="198"/>
    </row>
    <row r="2" spans="1:27" x14ac:dyDescent="0.3">
      <c r="A2" s="156" t="s">
        <v>26</v>
      </c>
      <c r="B2" s="157"/>
      <c r="C2" s="157"/>
      <c r="D2" s="158"/>
    </row>
    <row r="3" spans="1:27" ht="16.5" customHeight="1" x14ac:dyDescent="0.3">
      <c r="A3" s="206"/>
      <c r="B3" s="207"/>
      <c r="C3" s="207"/>
      <c r="D3" s="208"/>
    </row>
    <row r="4" spans="1:27" ht="16.5" customHeight="1" x14ac:dyDescent="0.3">
      <c r="A4" s="159" t="s">
        <v>0</v>
      </c>
      <c r="B4" s="157"/>
      <c r="C4" s="157"/>
      <c r="D4" s="158"/>
    </row>
    <row r="5" spans="1:27" ht="16.5" customHeight="1" x14ac:dyDescent="0.3">
      <c r="A5" s="160"/>
      <c r="B5" s="161"/>
      <c r="C5" s="161"/>
      <c r="D5" s="161"/>
    </row>
    <row r="6" spans="1:27" ht="10" customHeight="1" x14ac:dyDescent="0.3">
      <c r="A6" s="20"/>
      <c r="B6" s="20"/>
      <c r="C6" s="20"/>
    </row>
    <row r="7" spans="1:27" ht="16.5" customHeight="1" x14ac:dyDescent="0.35">
      <c r="A7" s="201" t="s">
        <v>20</v>
      </c>
      <c r="B7" s="201"/>
      <c r="C7" s="201"/>
      <c r="D7" s="201"/>
    </row>
    <row r="8" spans="1:27" ht="8.15" customHeight="1" x14ac:dyDescent="0.3">
      <c r="A8" s="16"/>
      <c r="B8" s="16"/>
      <c r="C8" s="16"/>
    </row>
    <row r="9" spans="1:27" ht="17.25" customHeight="1" x14ac:dyDescent="0.3">
      <c r="A9" s="210" t="s">
        <v>37</v>
      </c>
      <c r="B9" s="210"/>
      <c r="C9" s="211"/>
      <c r="D9" s="164"/>
      <c r="Y9" s="104"/>
      <c r="Z9" s="104"/>
      <c r="AA9" s="104"/>
    </row>
    <row r="10" spans="1:27" ht="17.25" customHeight="1" x14ac:dyDescent="0.3">
      <c r="A10" s="210" t="s">
        <v>19</v>
      </c>
      <c r="B10" s="210"/>
      <c r="C10" s="211"/>
      <c r="D10" s="164"/>
      <c r="Y10" s="104"/>
      <c r="Z10" s="104"/>
      <c r="AA10" s="104"/>
    </row>
    <row r="11" spans="1:27" ht="17.25" customHeight="1" x14ac:dyDescent="0.3">
      <c r="A11" s="210" t="s">
        <v>29</v>
      </c>
      <c r="B11" s="210"/>
      <c r="C11" s="211"/>
      <c r="D11" s="164">
        <v>2018</v>
      </c>
      <c r="Q11" s="105"/>
      <c r="R11" s="105"/>
      <c r="S11" s="105"/>
      <c r="T11" s="105"/>
      <c r="U11" s="105"/>
      <c r="V11" s="105"/>
      <c r="W11" s="105"/>
      <c r="X11" s="105"/>
      <c r="Y11" s="106"/>
      <c r="Z11" s="106"/>
      <c r="AA11" s="104"/>
    </row>
    <row r="12" spans="1:27" ht="15.75" customHeight="1" x14ac:dyDescent="0.3">
      <c r="A12" s="20"/>
      <c r="B12" s="20"/>
      <c r="C12" s="20"/>
      <c r="Y12" s="104"/>
      <c r="Z12" s="104"/>
      <c r="AA12" s="104"/>
    </row>
    <row r="13" spans="1:27" ht="17.25" customHeight="1" x14ac:dyDescent="0.3">
      <c r="A13" s="215" t="s">
        <v>134</v>
      </c>
      <c r="B13" s="215"/>
      <c r="C13" s="215"/>
      <c r="D13" s="215"/>
      <c r="Y13" s="104"/>
      <c r="Z13" s="104"/>
      <c r="AA13" s="104"/>
    </row>
    <row r="14" spans="1:27" ht="14.25" customHeight="1" x14ac:dyDescent="0.3">
      <c r="A14" s="20"/>
      <c r="B14" s="20"/>
      <c r="C14" s="20"/>
      <c r="Y14" s="104"/>
      <c r="Z14" s="104"/>
      <c r="AA14" s="104"/>
    </row>
    <row r="15" spans="1:27" s="16" customFormat="1" ht="20.25" customHeight="1" x14ac:dyDescent="0.25">
      <c r="A15" s="101" t="s">
        <v>28</v>
      </c>
      <c r="B15" s="28">
        <f>IF(D11="","",D11)</f>
        <v>2018</v>
      </c>
      <c r="C15" s="9">
        <f>IF(B15="","",B15-1)</f>
        <v>2017</v>
      </c>
      <c r="D15" s="9" t="str">
        <f>IF(B28&lt;&gt;C28,C15-1,"")</f>
        <v/>
      </c>
    </row>
    <row r="16" spans="1:27" s="16" customFormat="1" ht="5.15" customHeight="1" x14ac:dyDescent="0.3">
      <c r="A16" s="33"/>
      <c r="B16" s="202"/>
      <c r="C16" s="202"/>
      <c r="D16" s="203"/>
    </row>
    <row r="17" spans="1:23" s="37" customFormat="1" ht="31.5" customHeight="1" x14ac:dyDescent="0.25">
      <c r="A17" s="153" t="s">
        <v>127</v>
      </c>
      <c r="B17" s="165"/>
      <c r="C17" s="165"/>
      <c r="D17" s="194"/>
      <c r="Q17" s="48"/>
    </row>
    <row r="18" spans="1:23" s="37" customFormat="1" ht="31.5" customHeight="1" x14ac:dyDescent="0.25">
      <c r="A18" s="153" t="s">
        <v>131</v>
      </c>
      <c r="B18" s="165"/>
      <c r="C18" s="165"/>
      <c r="D18" s="194"/>
      <c r="Q18" s="48"/>
    </row>
    <row r="19" spans="1:23" s="37" customFormat="1" ht="31.5" customHeight="1" x14ac:dyDescent="0.25">
      <c r="A19" s="153" t="s">
        <v>132</v>
      </c>
      <c r="B19" s="165"/>
      <c r="C19" s="165"/>
      <c r="D19" s="194"/>
      <c r="Q19" s="48"/>
    </row>
    <row r="20" spans="1:23" s="16" customFormat="1" ht="9.75" customHeight="1" x14ac:dyDescent="0.3">
      <c r="A20" s="29"/>
      <c r="B20" s="213"/>
      <c r="C20" s="213"/>
      <c r="D20" s="214"/>
      <c r="N20" s="38"/>
      <c r="O20" s="38"/>
    </row>
    <row r="21" spans="1:23" s="37" customFormat="1" ht="19.5" customHeight="1" x14ac:dyDescent="0.25">
      <c r="A21" s="153" t="s">
        <v>128</v>
      </c>
      <c r="B21" s="166" t="str">
        <f>IF(B17="","",B17+SKUPINA!D6)</f>
        <v/>
      </c>
      <c r="C21" s="167" t="str">
        <f>IF(C17="","",C17+SKUPINA!M6)</f>
        <v/>
      </c>
      <c r="D21" s="168" t="str">
        <f>IF(D17="","",D17+SKUPINA!W6)</f>
        <v/>
      </c>
      <c r="Q21" s="48"/>
    </row>
    <row r="22" spans="1:23" s="37" customFormat="1" ht="19.5" customHeight="1" x14ac:dyDescent="0.25">
      <c r="A22" s="154" t="s">
        <v>129</v>
      </c>
      <c r="B22" s="166" t="str">
        <f>IF(B18="","",B18+SKUPINA!E6)</f>
        <v/>
      </c>
      <c r="C22" s="168" t="str">
        <f>IF(C18="","",C18+SKUPINA!N6)</f>
        <v/>
      </c>
      <c r="D22" s="168" t="str">
        <f>IF(D18="","",D18+SKUPINA!X6)</f>
        <v/>
      </c>
      <c r="Q22" s="48"/>
      <c r="R22" s="48"/>
      <c r="S22" s="48"/>
      <c r="T22" s="48"/>
      <c r="U22" s="48"/>
    </row>
    <row r="23" spans="1:23" s="37" customFormat="1" ht="19.5" customHeight="1" x14ac:dyDescent="0.25">
      <c r="A23" s="154" t="s">
        <v>130</v>
      </c>
      <c r="B23" s="166" t="str">
        <f>IF(B19="","",B19+SKUPINA!F6)</f>
        <v/>
      </c>
      <c r="C23" s="168" t="str">
        <f>IF(C19="","",C19+SKUPINA!O6)</f>
        <v/>
      </c>
      <c r="D23" s="168" t="str">
        <f>IF(D19="","",D19+SKUPINA!Y6)</f>
        <v/>
      </c>
      <c r="Q23" s="48"/>
      <c r="R23" s="48"/>
      <c r="S23" s="48"/>
      <c r="T23" s="48"/>
      <c r="U23" s="48"/>
      <c r="V23" s="48"/>
      <c r="W23" s="48"/>
    </row>
    <row r="24" spans="1:23" s="16" customFormat="1" ht="16.5" customHeight="1" x14ac:dyDescent="0.3">
      <c r="A24" s="29"/>
      <c r="B24" s="204" t="s">
        <v>15</v>
      </c>
      <c r="C24" s="204"/>
      <c r="D24" s="205"/>
    </row>
    <row r="25" spans="1:23" s="37" customFormat="1" ht="19.5" customHeight="1" x14ac:dyDescent="0.25">
      <c r="A25" s="155" t="s">
        <v>25</v>
      </c>
      <c r="B25" s="169" t="str">
        <f>IFERROR(IF($B$15=2019,B22/List1!$C$10,B22/List1!$C$11),"")</f>
        <v/>
      </c>
      <c r="C25" s="169" t="str">
        <f>IFERROR(IF($C$15=2018,C22/List1!$C$11,C22/List1!$C$12),"")</f>
        <v/>
      </c>
      <c r="D25" s="169" t="str">
        <f>IFERROR(IF($D$15=2017,D22/List1!$C$12,D22/List1!$C$13),"")</f>
        <v/>
      </c>
    </row>
    <row r="26" spans="1:23" s="37" customFormat="1" ht="19.5" customHeight="1" x14ac:dyDescent="0.25">
      <c r="A26" s="155" t="s">
        <v>24</v>
      </c>
      <c r="B26" s="169" t="str">
        <f>IFERROR(IF($B$15=2019,B23/List1!$C$10,B23/List1!$C$11),"")</f>
        <v/>
      </c>
      <c r="C26" s="169" t="str">
        <f>IFERROR(IF($C$15=2018,C23/List1!$C$11,C23/List1!$C$12),"")</f>
        <v/>
      </c>
      <c r="D26" s="169" t="str">
        <f>IFERROR(IF($D$15=2017,D23/List1!$C$12,D23/List1!$C$13),"")</f>
        <v/>
      </c>
    </row>
    <row r="27" spans="1:23" s="39" customFormat="1" ht="5.15" customHeight="1" x14ac:dyDescent="0.25">
      <c r="A27" s="30"/>
      <c r="B27" s="31"/>
      <c r="C27" s="31"/>
      <c r="D27" s="31"/>
    </row>
    <row r="28" spans="1:23" s="16" customFormat="1" ht="19.5" customHeight="1" x14ac:dyDescent="0.25">
      <c r="A28" s="22"/>
      <c r="B28" s="191" t="str">
        <f>IF(B17="","",G52)</f>
        <v/>
      </c>
      <c r="C28" s="191" t="str">
        <f>IF(C17="","",H52)</f>
        <v/>
      </c>
      <c r="D28" s="191" t="str">
        <f>IF(B28=C28,"",I52)</f>
        <v/>
      </c>
      <c r="F28" s="16" t="str">
        <f>IF(OR(AND($B$28="drobný",$C$28="malý"),AND($B$28="malý",$C$28="drobný")),"malý",$G$54)</f>
        <v/>
      </c>
      <c r="Q28" s="38"/>
    </row>
    <row r="29" spans="1:23" ht="7.5" customHeight="1" x14ac:dyDescent="0.3">
      <c r="A29" s="107"/>
      <c r="B29" s="32"/>
      <c r="C29" s="32"/>
      <c r="D29" s="32"/>
    </row>
    <row r="30" spans="1:23" s="108" customFormat="1" ht="24" customHeight="1" x14ac:dyDescent="0.3">
      <c r="A30" s="162" t="s">
        <v>139</v>
      </c>
      <c r="B30" s="192" t="str">
        <f>IF(OR(AND($B$28="DROBNÝ",$C$28="MALÝ"),AND($B$28="MALÝ",$C$28="DROBNÝ")),"MALÝ",$G$54)</f>
        <v/>
      </c>
      <c r="C30" s="163" t="s">
        <v>23</v>
      </c>
      <c r="D30" s="27"/>
      <c r="M30" s="109"/>
    </row>
    <row r="31" spans="1:23" s="110" customFormat="1" ht="25.5" customHeight="1" x14ac:dyDescent="0.35">
      <c r="A31" s="199" t="s">
        <v>38</v>
      </c>
      <c r="B31" s="199"/>
      <c r="C31" s="199"/>
      <c r="D31" s="199"/>
    </row>
    <row r="32" spans="1:23" ht="14.25" customHeight="1" x14ac:dyDescent="0.3">
      <c r="A32" s="162" t="s">
        <v>27</v>
      </c>
      <c r="B32" s="162"/>
      <c r="C32" s="162"/>
      <c r="D32" s="162"/>
    </row>
    <row r="33" spans="1:12" s="111" customFormat="1" ht="25.5" customHeight="1" x14ac:dyDescent="0.35">
      <c r="A33" s="200" t="s">
        <v>135</v>
      </c>
      <c r="B33" s="200"/>
      <c r="C33" s="200"/>
      <c r="D33" s="200"/>
    </row>
    <row r="34" spans="1:12" s="111" customFormat="1" ht="24.75" customHeight="1" x14ac:dyDescent="0.35">
      <c r="A34" s="200" t="s">
        <v>39</v>
      </c>
      <c r="B34" s="200"/>
      <c r="C34" s="200"/>
      <c r="D34" s="200"/>
    </row>
    <row r="35" spans="1:12" ht="28" customHeight="1" x14ac:dyDescent="0.3">
      <c r="A35" s="200" t="s">
        <v>140</v>
      </c>
      <c r="B35" s="200"/>
      <c r="C35" s="200"/>
      <c r="D35" s="200"/>
    </row>
    <row r="36" spans="1:12" ht="18.75" customHeight="1" x14ac:dyDescent="0.3">
      <c r="A36" s="212" t="s">
        <v>33</v>
      </c>
      <c r="B36" s="212"/>
      <c r="C36" s="212"/>
      <c r="D36" s="34"/>
    </row>
    <row r="37" spans="1:12" ht="5.15" customHeight="1" x14ac:dyDescent="0.3">
      <c r="A37" s="44"/>
      <c r="B37" s="44"/>
      <c r="C37" s="44"/>
      <c r="D37" s="112"/>
      <c r="H37" s="104"/>
      <c r="I37" s="104"/>
      <c r="J37" s="104"/>
    </row>
    <row r="38" spans="1:12" ht="26.25" customHeight="1" x14ac:dyDescent="0.3">
      <c r="A38" s="209" t="s">
        <v>30</v>
      </c>
      <c r="B38" s="209"/>
      <c r="C38" s="209" t="s">
        <v>31</v>
      </c>
      <c r="D38" s="209"/>
      <c r="H38" s="104"/>
      <c r="I38" s="104"/>
      <c r="J38" s="104"/>
    </row>
    <row r="39" spans="1:12" ht="36" customHeight="1" x14ac:dyDescent="0.3">
      <c r="A39" s="206"/>
      <c r="B39" s="208"/>
      <c r="C39" s="195"/>
      <c r="D39" s="196"/>
      <c r="H39" s="104"/>
      <c r="I39" s="104"/>
      <c r="J39" s="104"/>
      <c r="K39" s="104"/>
    </row>
    <row r="40" spans="1:12" ht="36" customHeight="1" x14ac:dyDescent="0.3">
      <c r="A40" s="206"/>
      <c r="B40" s="208"/>
      <c r="C40" s="195"/>
      <c r="D40" s="196"/>
      <c r="H40" s="104"/>
      <c r="I40" s="104"/>
      <c r="J40" s="104"/>
      <c r="K40" s="104"/>
    </row>
    <row r="41" spans="1:12" ht="36" customHeight="1" x14ac:dyDescent="0.3">
      <c r="A41" s="206"/>
      <c r="B41" s="208"/>
      <c r="C41" s="195"/>
      <c r="D41" s="196"/>
      <c r="H41" s="104"/>
    </row>
    <row r="42" spans="1:12" ht="14.5" x14ac:dyDescent="0.35">
      <c r="E42" s="17"/>
      <c r="F42" s="17"/>
      <c r="G42" s="184" t="str">
        <f>IF(B21="","",IF(B21&gt;=250,"4",IF(B21&gt;=50,"3",IF(B21&lt;10,"1","2"))))</f>
        <v/>
      </c>
      <c r="H42" s="184" t="str">
        <f>IF(C21="","",IF(C21&gt;=250,"4",IF(C21&gt;=50,"3",IF(C21&lt;10,"1","2"))))</f>
        <v/>
      </c>
      <c r="I42" s="184" t="str">
        <f>IF(D21="","",IF(D21&gt;=250,"4",IF(D21&gt;=50,"3",IF(D21&lt;10,"1","2"))))</f>
        <v/>
      </c>
      <c r="J42" s="42" t="str">
        <f>IFERROR(VALUE(G42),"")</f>
        <v/>
      </c>
      <c r="K42" s="42" t="str">
        <f>IFERROR(VALUE(H42),"")</f>
        <v/>
      </c>
      <c r="L42" s="42" t="str">
        <f>IFERROR(VALUE(I42),"")</f>
        <v/>
      </c>
    </row>
    <row r="43" spans="1:12" ht="14.5" x14ac:dyDescent="0.35">
      <c r="E43" s="17" t="b">
        <v>1</v>
      </c>
      <c r="F43" s="17" t="b">
        <v>1</v>
      </c>
      <c r="G43" s="185"/>
      <c r="H43" s="186"/>
      <c r="I43" s="187"/>
      <c r="J43" s="42">
        <f t="shared" ref="J43:L46" si="0">VALUE(G43)</f>
        <v>0</v>
      </c>
      <c r="K43" s="42">
        <f t="shared" si="0"/>
        <v>0</v>
      </c>
      <c r="L43" s="42">
        <f t="shared" si="0"/>
        <v>0</v>
      </c>
    </row>
    <row r="44" spans="1:12" ht="14.5" x14ac:dyDescent="0.35">
      <c r="E44" s="17" t="b">
        <v>1</v>
      </c>
      <c r="F44" s="17" t="b">
        <v>1</v>
      </c>
      <c r="G44" s="185"/>
      <c r="H44" s="186"/>
      <c r="I44" s="187"/>
      <c r="J44" s="42">
        <f t="shared" si="0"/>
        <v>0</v>
      </c>
      <c r="K44" s="42">
        <f t="shared" si="0"/>
        <v>0</v>
      </c>
      <c r="L44" s="42">
        <f t="shared" si="0"/>
        <v>0</v>
      </c>
    </row>
    <row r="45" spans="1:12" ht="15.75" customHeight="1" x14ac:dyDescent="0.35">
      <c r="E45" s="17"/>
      <c r="F45" s="17"/>
      <c r="G45" s="185"/>
      <c r="H45" s="186"/>
      <c r="I45" s="187"/>
      <c r="J45" s="42">
        <f t="shared" si="0"/>
        <v>0</v>
      </c>
      <c r="K45" s="42">
        <f t="shared" si="0"/>
        <v>0</v>
      </c>
      <c r="L45" s="42">
        <f t="shared" si="0"/>
        <v>0</v>
      </c>
    </row>
    <row r="46" spans="1:12" ht="14.5" x14ac:dyDescent="0.35">
      <c r="E46" s="17"/>
      <c r="F46" s="17"/>
      <c r="G46" s="185"/>
      <c r="H46" s="186"/>
      <c r="I46" s="187"/>
      <c r="J46" s="42">
        <f t="shared" si="0"/>
        <v>0</v>
      </c>
      <c r="K46" s="42">
        <f t="shared" si="0"/>
        <v>0</v>
      </c>
      <c r="L46" s="42">
        <f t="shared" si="0"/>
        <v>0</v>
      </c>
    </row>
    <row r="47" spans="1:12" ht="14.5" x14ac:dyDescent="0.35">
      <c r="E47" s="17"/>
      <c r="F47" s="17"/>
      <c r="G47" s="184" t="str">
        <f>IF(B23="","",IF(B26&gt;=50000,"4",IF(B26&gt;=10000,"3",IF(B26&lt;2000,"1","2"))))</f>
        <v/>
      </c>
      <c r="H47" s="184" t="str">
        <f>IF(C23="","",IF(C26&gt;=50000,"4",IF(C26&gt;=10000,"3",IF(C26&lt;2000,"1","2"))))</f>
        <v/>
      </c>
      <c r="I47" s="184" t="str">
        <f>IF(D23="","",IF(D26&gt;=50000,"4",IF(D26&gt;=10000,"3",IF(D26&lt;2000,"1","2"))))</f>
        <v/>
      </c>
      <c r="J47" s="42" t="str">
        <f t="shared" ref="J47:L48" si="1">IFERROR(VALUE(G47),"")</f>
        <v/>
      </c>
      <c r="K47" s="42" t="str">
        <f t="shared" si="1"/>
        <v/>
      </c>
      <c r="L47" s="42" t="str">
        <f t="shared" si="1"/>
        <v/>
      </c>
    </row>
    <row r="48" spans="1:12" ht="15.75" customHeight="1" x14ac:dyDescent="0.35">
      <c r="E48" s="17"/>
      <c r="F48" s="17"/>
      <c r="G48" s="184" t="str">
        <f>IF(B22="","",IF(B25&gt;=43000,"4",IF(B25&gt;=10000,"3",IF(B25&lt;2000,"1","2"))))</f>
        <v/>
      </c>
      <c r="H48" s="184" t="str">
        <f>IF(C22="","",IF(C25&gt;=43000,"4",IF(C25&gt;=10000,"3",IF(C25&lt;2000,"1","2"))))</f>
        <v/>
      </c>
      <c r="I48" s="184" t="str">
        <f>IF(D22="","",IF(D25&gt;=43000,"4",IF(D25&gt;=10000,"3",IF(D25&lt;2000,"1","2"))))</f>
        <v/>
      </c>
      <c r="J48" s="42" t="str">
        <f t="shared" si="1"/>
        <v/>
      </c>
      <c r="K48" s="42" t="str">
        <f t="shared" si="1"/>
        <v/>
      </c>
      <c r="L48" s="42" t="str">
        <f t="shared" si="1"/>
        <v/>
      </c>
    </row>
    <row r="49" spans="5:12" ht="14.5" x14ac:dyDescent="0.35">
      <c r="E49" s="17"/>
      <c r="F49" s="17"/>
      <c r="G49" s="188" t="b">
        <f>AND(G42=G47,G47=G48,G47=G42)</f>
        <v>1</v>
      </c>
      <c r="H49" s="188" t="b">
        <f>AND(H42=H47,H47=H48,H47=H42)</f>
        <v>1</v>
      </c>
      <c r="I49" s="188" t="b">
        <f>AND(I42=I47,I47=I48,I47=I42)</f>
        <v>1</v>
      </c>
      <c r="J49" s="17"/>
      <c r="K49" s="17"/>
      <c r="L49" s="17"/>
    </row>
    <row r="50" spans="5:12" ht="14.5" x14ac:dyDescent="0.35">
      <c r="E50" s="17"/>
      <c r="F50" s="17"/>
      <c r="G50" s="189" t="str">
        <f>IF(G49=FALSE,MAX(MIN($J47:J$48),J$42),J42)</f>
        <v/>
      </c>
      <c r="H50" s="189" t="str">
        <f>IF(H49=FALSE,MAX(MIN($K47:K$48),K$42),K42)</f>
        <v/>
      </c>
      <c r="I50" s="189" t="str">
        <f>IF(I49=FALSE,MAX(MIN($L47:L$48),L$42),L42)</f>
        <v/>
      </c>
      <c r="J50" s="42" t="str">
        <f>IFERROR(VALUE(G50),"")</f>
        <v/>
      </c>
      <c r="K50" s="42" t="e">
        <f>(VALUE(H50))</f>
        <v>#VALUE!</v>
      </c>
      <c r="L50" s="42" t="e">
        <f>(VALUE(I50))</f>
        <v>#VALUE!</v>
      </c>
    </row>
    <row r="51" spans="5:12" ht="14.5" x14ac:dyDescent="0.35">
      <c r="E51" s="17"/>
      <c r="F51" s="17"/>
      <c r="G51" s="43"/>
      <c r="H51" s="43"/>
      <c r="I51" s="43"/>
      <c r="J51" s="42"/>
      <c r="K51" s="42"/>
      <c r="L51" s="42"/>
    </row>
    <row r="52" spans="5:12" ht="15.75" customHeight="1" x14ac:dyDescent="0.35">
      <c r="E52" s="17"/>
      <c r="F52" s="17"/>
      <c r="G52" s="42" t="str">
        <f>IFERROR(IF(J50=1,"DROBNÝ",IF(J50=2,"MALÝ",IF(J50=3,"STŘEDNÍ","VELKÝ"))),"")</f>
        <v>VELKÝ</v>
      </c>
      <c r="H52" s="42" t="str">
        <f>IFERROR(IF(K50=1,"DROBNÝ",IF(K50=2,"MALÝ",IF(K50=3,"STŘEDNÍ","VELKÝ"))),"")</f>
        <v/>
      </c>
      <c r="I52" s="42" t="str">
        <f>IFERROR(IF(L50=1,"DROBNÝ",IF(L50=2,"MALÝ",IF(L50=3,"STŘEDNÍ","VELKÝ"))),"")</f>
        <v/>
      </c>
      <c r="J52" s="17"/>
      <c r="K52" s="190"/>
      <c r="L52" s="42"/>
    </row>
    <row r="53" spans="5:12" ht="14.5" x14ac:dyDescent="0.35">
      <c r="E53" s="17"/>
      <c r="F53" s="17"/>
      <c r="G53" s="42"/>
      <c r="H53" s="42"/>
      <c r="I53" s="42"/>
      <c r="J53" s="17"/>
      <c r="K53" s="190"/>
      <c r="L53" s="42"/>
    </row>
    <row r="54" spans="5:12" ht="15.75" customHeight="1" x14ac:dyDescent="0.35">
      <c r="E54" s="17"/>
      <c r="F54" s="17"/>
      <c r="G54" s="193" t="str">
        <f>IFERROR(IF(G52=H52,G52,IF(H52=I52,H52,"nelze určit")),"nelze určit")</f>
        <v/>
      </c>
      <c r="H54" s="42"/>
      <c r="I54" s="42"/>
      <c r="J54" s="17"/>
      <c r="K54" s="190"/>
      <c r="L54" s="42"/>
    </row>
    <row r="58" spans="5:12" ht="15.75" customHeight="1" x14ac:dyDescent="0.3"/>
    <row r="66" ht="36" customHeight="1" x14ac:dyDescent="0.3"/>
    <row r="75" ht="12.75" customHeight="1" x14ac:dyDescent="0.3"/>
    <row r="76" ht="17.25" customHeight="1" x14ac:dyDescent="0.3"/>
    <row r="77" ht="7.5" customHeight="1" x14ac:dyDescent="0.3"/>
    <row r="78" ht="27.75" customHeight="1" x14ac:dyDescent="0.3"/>
    <row r="79" ht="38.15" customHeight="1" x14ac:dyDescent="0.3"/>
    <row r="80" ht="38.15" customHeight="1" x14ac:dyDescent="0.3"/>
    <row r="81" ht="38.15" customHeight="1" x14ac:dyDescent="0.3"/>
    <row r="82" ht="46.5" customHeight="1" x14ac:dyDescent="0.3"/>
    <row r="84" ht="24" customHeight="1" x14ac:dyDescent="0.3"/>
    <row r="85" ht="3" customHeight="1" x14ac:dyDescent="0.3"/>
    <row r="86" ht="24" customHeight="1" x14ac:dyDescent="0.3"/>
    <row r="87" ht="3" customHeight="1" x14ac:dyDescent="0.3"/>
    <row r="88" ht="60.75" customHeight="1" x14ac:dyDescent="0.3"/>
    <row r="89" ht="3" customHeight="1" x14ac:dyDescent="0.3"/>
    <row r="90" ht="24.75" customHeight="1" x14ac:dyDescent="0.3"/>
  </sheetData>
  <sheetProtection algorithmName="SHA-512" hashValue="sX+rKFfnHPI3Yz1QgCXukvuw+aiXiBqWi1q4tZFgpp7T8M6MbkiQ7HC49cD8F05FUBT3HJkPvmlYJXC+IPvi6g==" saltValue="w96Zd4p2Arx0u/XYuvQQpQ==" spinCount="100000" sheet="1" formatRows="0" selectLockedCells="1"/>
  <customSheetViews>
    <customSheetView guid="{27EAD798-63F7-457C-B99F-9C97F6EA41D3}" showPageBreaks="1" showGridLines="0" showRowCol="0" printArea="1" hiddenColumns="1">
      <selection activeCell="M17" sqref="M17"/>
      <pageMargins left="0.82677165354330717" right="0.55118110236220474" top="0.55118110236220474" bottom="0.67" header="0.31496062992125984" footer="0.31496062992125984"/>
      <pageSetup paperSize="9" scale="99" orientation="portrait" r:id="rId1"/>
      <headerFooter>
        <oddHeader>&amp;C&amp;"-,Tučné"Prohlášení o údajích týkajících k velikosti podnikatele ve vztahu k produktům ČMZRB, a.s.</oddHeader>
        <oddFooter>&amp;LPlatné od: &amp;D&amp;C&amp;P/&amp;N</oddFooter>
      </headerFooter>
    </customSheetView>
  </customSheetViews>
  <mergeCells count="23">
    <mergeCell ref="A11:C11"/>
    <mergeCell ref="A13:D13"/>
    <mergeCell ref="C39:D39"/>
    <mergeCell ref="C40:D40"/>
    <mergeCell ref="A40:B40"/>
    <mergeCell ref="A39:B39"/>
    <mergeCell ref="A38:B38"/>
    <mergeCell ref="C41:D41"/>
    <mergeCell ref="A1:D1"/>
    <mergeCell ref="A31:D31"/>
    <mergeCell ref="A33:D33"/>
    <mergeCell ref="A7:D7"/>
    <mergeCell ref="B16:D16"/>
    <mergeCell ref="B24:D24"/>
    <mergeCell ref="A3:D3"/>
    <mergeCell ref="A41:B41"/>
    <mergeCell ref="C38:D38"/>
    <mergeCell ref="A9:C9"/>
    <mergeCell ref="A35:D35"/>
    <mergeCell ref="A34:D34"/>
    <mergeCell ref="A36:C36"/>
    <mergeCell ref="B20:D20"/>
    <mergeCell ref="A10:C10"/>
  </mergeCells>
  <conditionalFormatting sqref="D22:D23">
    <cfRule type="expression" dxfId="47" priority="29" stopIfTrue="1">
      <formula>($B$28=$C$28)</formula>
    </cfRule>
  </conditionalFormatting>
  <conditionalFormatting sqref="B26">
    <cfRule type="expression" dxfId="46" priority="17" stopIfTrue="1">
      <formula>AND(B26=0)</formula>
    </cfRule>
  </conditionalFormatting>
  <conditionalFormatting sqref="C26">
    <cfRule type="expression" dxfId="45" priority="11" stopIfTrue="1">
      <formula>AND(C26=0)</formula>
    </cfRule>
  </conditionalFormatting>
  <conditionalFormatting sqref="D26">
    <cfRule type="expression" dxfId="44" priority="10" stopIfTrue="1">
      <formula>AND(D26=0)</formula>
    </cfRule>
  </conditionalFormatting>
  <conditionalFormatting sqref="B25">
    <cfRule type="expression" dxfId="43" priority="9" stopIfTrue="1">
      <formula>AND(B25=0)</formula>
    </cfRule>
  </conditionalFormatting>
  <conditionalFormatting sqref="C25">
    <cfRule type="expression" dxfId="42" priority="8" stopIfTrue="1">
      <formula>AND(C25=0)</formula>
    </cfRule>
  </conditionalFormatting>
  <conditionalFormatting sqref="D25">
    <cfRule type="expression" dxfId="41" priority="7" stopIfTrue="1">
      <formula>AND(D25=0)</formula>
    </cfRule>
  </conditionalFormatting>
  <conditionalFormatting sqref="D21">
    <cfRule type="expression" dxfId="40" priority="6" stopIfTrue="1">
      <formula>($B$28=$C$28)</formula>
    </cfRule>
  </conditionalFormatting>
  <conditionalFormatting sqref="B30">
    <cfRule type="expression" dxfId="39" priority="2" stopIfTrue="1">
      <formula>$B$17:$C$19=""</formula>
    </cfRule>
    <cfRule type="expression" dxfId="38" priority="3" stopIfTrue="1">
      <formula>AND($B$30="nelze určit")</formula>
    </cfRule>
  </conditionalFormatting>
  <conditionalFormatting sqref="D17:D19">
    <cfRule type="expression" dxfId="37" priority="1">
      <formula>$B$30="nelze určit"</formula>
    </cfRule>
  </conditionalFormatting>
  <dataValidations xWindow="516" yWindow="534" count="8">
    <dataValidation type="list" errorStyle="information" allowBlank="1" showInputMessage="1" errorTitle="Pravidlo pro skupinu:" error="V případě, že jste součástí skupiny partnerských a propojených podnikatelů, je nedílnou součástí Prohlášení i List - SKUPINA." promptTitle="Samostatný podnikatel:" prompt="Jste-li samostatným (nezávislým) podnikatelem, tj. nejste součástí skupiny partnerských nebo propojených podnikatelů  (odpověď je &quot;ANO&quot;). V tomto případě není nutno vyplnit List – SKUPINA." sqref="D10">
      <formula1>skupina</formula1>
    </dataValidation>
    <dataValidation allowBlank="1" showInputMessage="1" showErrorMessage="1" promptTitle="Obchodní firma/Jméno FOP" prompt="Zadejte přesný název právnické osoby dle obchodního rejstříku, případně jméno fyzické osoby &quot;podnikající&quot;. " sqref="A3:D3"/>
    <dataValidation allowBlank="1" showInputMessage="1" showErrorMessage="1" promptTitle="Identifikační číslo" prompt="Zadejte identifikační číslo právnické osoby/fyzické osoby &quot;podnikající&quot;" sqref="A5:D5"/>
    <dataValidation type="list" errorStyle="information" allowBlank="1" showInputMessage="1" errorTitle="Pravidlo pro skupinu:" error="V případě, že jste součástí skupiny partnerských a propojených podnikatelů, je nedílnou součástí Prohlášení i List - SKUPINA." promptTitle="Velký podnikatel:" prompt="Pokud jste velkým podnikatelem, uveďte jako odpověď „ANO“ a doplňte požadované údaje za podnikatele (celou skupinu partnerských a propojených podnikatelů), a to pouze za poslední uzavřené účetní období. List – SKUPINA se v tomto případě nevyplňuje. " sqref="D9">
      <formula1>skupina</formula1>
    </dataValidation>
    <dataValidation type="list" allowBlank="1" showInputMessage="1" showErrorMessage="1" sqref="D11">
      <formula1>_rok4</formula1>
    </dataValidation>
    <dataValidation type="custom" errorStyle="information" allowBlank="1" showInputMessage="1" showErrorMessage="1" errorTitle="Limit:" error="Překročen limit maximální výše Aktiv/Majetku pro daný rok pro splnění Definice malého a středního podniku dle Doporučení." sqref="B29:D29">
      <formula1>#REF!=TRUE</formula1>
    </dataValidation>
    <dataValidation type="custom" errorStyle="information" allowBlank="1" showInputMessage="1" showErrorMessage="1" errorTitle="Limit:" error="Překročen limit maximální výše obratu/příjmů pro daný rok pro splnění Definice malého a středního podniku dle Doporučení." sqref="B27:D27">
      <formula1>#REF!=TRUE</formula1>
    </dataValidation>
    <dataValidation type="custom" errorStyle="information" allowBlank="1" showInputMessage="1" showErrorMessage="1" errorTitle="Limit:" error="Překročen limit maximální výše obratu/příjmů pro daný rok pro splnění Definice malého a středního podniku dle Doporučení." sqref="E43">
      <formula1>E43="PRAVDA"</formula1>
    </dataValidation>
  </dataValidations>
  <pageMargins left="0.82677165354330717" right="0.55118110236220474" top="0.94488188976377963" bottom="0.6692913385826772" header="0.31496062992125984" footer="0.31496062992125984"/>
  <pageSetup paperSize="9" scale="78" orientation="portrait" r:id="rId2"/>
  <headerFooter scaleWithDoc="0">
    <oddHeader>&amp;L&amp;G</oddHeader>
    <oddFooter>&amp;L&amp;"Arial,Obyčejné"&amp;6Verze šablony 1.2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44"/>
  <sheetViews>
    <sheetView showGridLines="0" zoomScale="85" zoomScaleNormal="85" zoomScaleSheetLayoutView="85" workbookViewId="0">
      <selection activeCell="M11" sqref="M11"/>
    </sheetView>
  </sheetViews>
  <sheetFormatPr defaultColWidth="9.1796875" defaultRowHeight="14" x14ac:dyDescent="0.35"/>
  <cols>
    <col min="1" max="1" width="47.54296875" style="113" customWidth="1"/>
    <col min="2" max="2" width="9.453125" style="113" customWidth="1"/>
    <col min="3" max="3" width="1.26953125" style="115" customWidth="1"/>
    <col min="4" max="4" width="11" style="113" customWidth="1"/>
    <col min="5" max="5" width="9.453125" style="113" customWidth="1"/>
    <col min="6" max="6" width="10.81640625" style="113" customWidth="1"/>
    <col min="7" max="7" width="8" style="113" customWidth="1"/>
    <col min="8" max="9" width="9.1796875" style="113" hidden="1" customWidth="1"/>
    <col min="10" max="10" width="23.7265625" style="113" hidden="1" customWidth="1"/>
    <col min="11" max="11" width="9.1796875" style="113" hidden="1" customWidth="1"/>
    <col min="12" max="12" width="1.26953125" style="113" customWidth="1"/>
    <col min="13" max="13" width="11" style="113" customWidth="1"/>
    <col min="14" max="14" width="9.453125" style="113" customWidth="1"/>
    <col min="15" max="15" width="10.81640625" style="113" customWidth="1"/>
    <col min="16" max="16" width="8" style="113" customWidth="1"/>
    <col min="17" max="18" width="9.1796875" style="113" hidden="1" customWidth="1"/>
    <col min="19" max="19" width="23.7265625" style="113" hidden="1" customWidth="1"/>
    <col min="20" max="21" width="9.1796875" style="113" hidden="1" customWidth="1"/>
    <col min="22" max="22" width="0.81640625" style="113" customWidth="1"/>
    <col min="23" max="23" width="11" style="113" customWidth="1"/>
    <col min="24" max="24" width="9.453125" style="113" customWidth="1"/>
    <col min="25" max="25" width="10.81640625" style="113" customWidth="1"/>
    <col min="26" max="26" width="8" style="113" customWidth="1"/>
    <col min="27" max="28" width="9.1796875" style="113" hidden="1" customWidth="1"/>
    <col min="29" max="29" width="23.7265625" style="113" hidden="1" customWidth="1"/>
    <col min="30" max="30" width="9.1796875" style="113" customWidth="1"/>
    <col min="31" max="31" width="23.7265625" style="113" customWidth="1"/>
    <col min="32" max="16384" width="9.1796875" style="113"/>
  </cols>
  <sheetData>
    <row r="1" spans="1:32" ht="21.75" customHeight="1" thickBot="1" x14ac:dyDescent="0.4">
      <c r="A1" s="222" t="s">
        <v>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</row>
    <row r="2" spans="1:32" ht="14.25" customHeight="1" thickBot="1" x14ac:dyDescent="0.4">
      <c r="A2" s="26"/>
      <c r="B2" s="26"/>
      <c r="C2" s="8"/>
      <c r="D2" s="223">
        <f>PROHLÁŠENÍ!B15</f>
        <v>2018</v>
      </c>
      <c r="E2" s="224"/>
      <c r="F2" s="225"/>
      <c r="G2" s="114"/>
      <c r="M2" s="223">
        <f>PROHLÁŠENÍ!C15</f>
        <v>2017</v>
      </c>
      <c r="N2" s="224"/>
      <c r="O2" s="225"/>
      <c r="P2" s="114"/>
      <c r="W2" s="223" t="str">
        <f>PROHLÁŠENÍ!D15</f>
        <v/>
      </c>
      <c r="X2" s="224"/>
      <c r="Y2" s="225"/>
      <c r="Z2" s="114"/>
    </row>
    <row r="3" spans="1:32" ht="3" customHeight="1" thickBot="1" x14ac:dyDescent="0.4">
      <c r="A3" s="26"/>
      <c r="B3" s="26"/>
      <c r="C3" s="8"/>
    </row>
    <row r="4" spans="1:32" ht="21" customHeight="1" thickBot="1" x14ac:dyDescent="0.4">
      <c r="A4" s="26"/>
      <c r="D4" s="116" t="s">
        <v>1</v>
      </c>
      <c r="E4" s="117" t="s">
        <v>2</v>
      </c>
      <c r="F4" s="118" t="s">
        <v>3</v>
      </c>
      <c r="G4" s="119"/>
      <c r="M4" s="102" t="str">
        <f>D4</f>
        <v>Počet zaměstnanců</v>
      </c>
      <c r="N4" s="102" t="str">
        <f>E4</f>
        <v>Aktiva/Majetek</v>
      </c>
      <c r="O4" s="102" t="str">
        <f>F4</f>
        <v>Obrat/Příjmy</v>
      </c>
      <c r="P4" s="119"/>
      <c r="W4" s="102" t="str">
        <f>M4</f>
        <v>Počet zaměstnanců</v>
      </c>
      <c r="X4" s="102" t="str">
        <f>N4</f>
        <v>Aktiva/Majetek</v>
      </c>
      <c r="Y4" s="102" t="str">
        <f>O4</f>
        <v>Obrat/Příjmy</v>
      </c>
      <c r="Z4" s="119"/>
    </row>
    <row r="5" spans="1:32" ht="14.25" customHeight="1" thickBot="1" x14ac:dyDescent="0.4">
      <c r="A5" s="26"/>
      <c r="D5" s="120"/>
      <c r="E5" s="218" t="s">
        <v>5</v>
      </c>
      <c r="F5" s="219"/>
      <c r="G5" s="119"/>
      <c r="M5" s="120"/>
      <c r="N5" s="218" t="str">
        <f>E5</f>
        <v>tis. CZK</v>
      </c>
      <c r="O5" s="219"/>
      <c r="P5" s="119"/>
      <c r="W5" s="120"/>
      <c r="X5" s="218" t="str">
        <f>E5</f>
        <v>tis. CZK</v>
      </c>
      <c r="Y5" s="219"/>
      <c r="Z5" s="119"/>
    </row>
    <row r="6" spans="1:32" ht="27" customHeight="1" thickBot="1" x14ac:dyDescent="0.4">
      <c r="A6" s="220" t="s">
        <v>133</v>
      </c>
      <c r="B6" s="221"/>
      <c r="C6" s="13"/>
      <c r="D6" s="121">
        <f>SUM(D11:D23,H26:H36,D39:D45)</f>
        <v>0</v>
      </c>
      <c r="E6" s="121">
        <f>SUM(E11:E23,I26:I36,E39:E45)</f>
        <v>0</v>
      </c>
      <c r="F6" s="121">
        <f>SUM(F11:F23,J26:J36,F39:F45)</f>
        <v>0</v>
      </c>
      <c r="G6" s="122"/>
      <c r="H6" s="123"/>
      <c r="I6" s="123"/>
      <c r="J6" s="123"/>
      <c r="K6" s="123"/>
      <c r="L6" s="123"/>
      <c r="M6" s="121">
        <f>SUM(M11:M23,Q26:Q36,M39:M45)</f>
        <v>0</v>
      </c>
      <c r="N6" s="121">
        <f>SUM(N11:N23,R26:R36,N39:N45)</f>
        <v>0</v>
      </c>
      <c r="O6" s="121">
        <f>SUM(O11:O23,S26:S36,O39:O45)</f>
        <v>0</v>
      </c>
      <c r="P6" s="122"/>
      <c r="W6" s="121">
        <f>SUM(W11:W23,AA26:AA36,W39:W45)</f>
        <v>0</v>
      </c>
      <c r="X6" s="121">
        <f>SUM(X11:X23,AB26:AB36,X39:X45)</f>
        <v>0</v>
      </c>
      <c r="Y6" s="121">
        <f>SUM(Y11:Y23,AC26:AC36,Y39:Y45)</f>
        <v>0</v>
      </c>
      <c r="Z6" s="122"/>
      <c r="AD6" s="124" t="s">
        <v>22</v>
      </c>
      <c r="AE6" s="124" t="s">
        <v>22</v>
      </c>
    </row>
    <row r="7" spans="1:32" ht="12.75" customHeight="1" x14ac:dyDescent="0.35">
      <c r="A7" s="26"/>
      <c r="B7" s="8"/>
      <c r="C7" s="8"/>
    </row>
    <row r="8" spans="1:32" s="115" customFormat="1" ht="12.75" customHeight="1" thickBot="1" x14ac:dyDescent="0.4">
      <c r="A8" s="13"/>
      <c r="B8" s="13"/>
      <c r="C8" s="13"/>
      <c r="D8" s="122"/>
      <c r="E8" s="122"/>
      <c r="F8" s="122"/>
      <c r="G8" s="122"/>
      <c r="M8" s="122"/>
      <c r="N8" s="122"/>
      <c r="O8" s="122"/>
      <c r="P8" s="122"/>
      <c r="W8" s="122"/>
      <c r="X8" s="122"/>
      <c r="Y8" s="122"/>
      <c r="Z8" s="122"/>
    </row>
    <row r="9" spans="1:32" ht="21" customHeight="1" thickBot="1" x14ac:dyDescent="0.4">
      <c r="A9" s="226" t="s">
        <v>35</v>
      </c>
      <c r="B9" s="228" t="s">
        <v>0</v>
      </c>
      <c r="C9" s="14"/>
      <c r="D9" s="230" t="s">
        <v>1</v>
      </c>
      <c r="E9" s="125" t="s">
        <v>2</v>
      </c>
      <c r="F9" s="126" t="s">
        <v>3</v>
      </c>
      <c r="G9" s="119"/>
      <c r="M9" s="232" t="s">
        <v>1</v>
      </c>
      <c r="N9" s="125" t="str">
        <f>E9</f>
        <v>Aktiva/Majetek</v>
      </c>
      <c r="O9" s="126" t="str">
        <f>F9</f>
        <v>Obrat/Příjmy</v>
      </c>
      <c r="P9" s="119"/>
      <c r="W9" s="234" t="str">
        <f>M9</f>
        <v>Počet zaměstnanců</v>
      </c>
      <c r="X9" s="125" t="str">
        <f>N9</f>
        <v>Aktiva/Majetek</v>
      </c>
      <c r="Y9" s="126" t="str">
        <f>O9</f>
        <v>Obrat/Příjmy</v>
      </c>
      <c r="Z9" s="119"/>
    </row>
    <row r="10" spans="1:32" ht="21" customHeight="1" thickBot="1" x14ac:dyDescent="0.4">
      <c r="A10" s="227"/>
      <c r="B10" s="229"/>
      <c r="C10" s="14"/>
      <c r="D10" s="231"/>
      <c r="E10" s="236" t="s">
        <v>5</v>
      </c>
      <c r="F10" s="237"/>
      <c r="G10" s="119"/>
      <c r="M10" s="233"/>
      <c r="N10" s="236" t="str">
        <f>E10</f>
        <v>tis. CZK</v>
      </c>
      <c r="O10" s="237"/>
      <c r="P10" s="119"/>
      <c r="W10" s="235"/>
      <c r="X10" s="218" t="str">
        <f>N10</f>
        <v>tis. CZK</v>
      </c>
      <c r="Y10" s="219"/>
      <c r="Z10" s="119"/>
    </row>
    <row r="11" spans="1:32" x14ac:dyDescent="0.35">
      <c r="A11" s="10"/>
      <c r="B11" s="49"/>
      <c r="C11" s="15"/>
      <c r="D11" s="10"/>
      <c r="E11" s="127"/>
      <c r="F11" s="128"/>
      <c r="G11" s="129"/>
      <c r="H11" s="130"/>
      <c r="M11" s="10"/>
      <c r="N11" s="127"/>
      <c r="O11" s="128"/>
      <c r="P11" s="129"/>
      <c r="Q11" s="130"/>
      <c r="W11" s="131"/>
      <c r="X11" s="131"/>
      <c r="Y11" s="131"/>
      <c r="Z11" s="216"/>
      <c r="AA11" s="217"/>
      <c r="AB11" s="217"/>
      <c r="AC11" s="217"/>
      <c r="AD11" s="217"/>
      <c r="AE11" s="217"/>
      <c r="AF11" s="217"/>
    </row>
    <row r="12" spans="1:32" x14ac:dyDescent="0.35">
      <c r="A12" s="11"/>
      <c r="B12" s="50"/>
      <c r="C12" s="15"/>
      <c r="D12" s="11"/>
      <c r="E12" s="132"/>
      <c r="F12" s="133"/>
      <c r="G12" s="134"/>
      <c r="H12" s="130"/>
      <c r="M12" s="11"/>
      <c r="N12" s="132"/>
      <c r="O12" s="133"/>
      <c r="P12" s="134"/>
      <c r="Q12" s="130"/>
      <c r="W12" s="131"/>
      <c r="X12" s="131"/>
      <c r="Y12" s="131"/>
      <c r="Z12" s="134"/>
      <c r="AA12" s="130"/>
    </row>
    <row r="13" spans="1:32" x14ac:dyDescent="0.35">
      <c r="A13" s="11"/>
      <c r="B13" s="50"/>
      <c r="C13" s="15"/>
      <c r="D13" s="11"/>
      <c r="E13" s="132"/>
      <c r="F13" s="133"/>
      <c r="G13" s="134"/>
      <c r="H13" s="130"/>
      <c r="M13" s="11"/>
      <c r="N13" s="132"/>
      <c r="O13" s="133"/>
      <c r="P13" s="134"/>
      <c r="Q13" s="130"/>
      <c r="W13" s="131"/>
      <c r="X13" s="131"/>
      <c r="Y13" s="131"/>
      <c r="Z13" s="134"/>
      <c r="AA13" s="130"/>
    </row>
    <row r="14" spans="1:32" x14ac:dyDescent="0.35">
      <c r="A14" s="11"/>
      <c r="B14" s="50"/>
      <c r="C14" s="15"/>
      <c r="D14" s="11"/>
      <c r="E14" s="132"/>
      <c r="F14" s="133"/>
      <c r="G14" s="134"/>
      <c r="H14" s="130"/>
      <c r="M14" s="11"/>
      <c r="N14" s="132"/>
      <c r="O14" s="133"/>
      <c r="P14" s="134"/>
      <c r="Q14" s="130"/>
      <c r="W14" s="131"/>
      <c r="X14" s="131"/>
      <c r="Y14" s="131"/>
      <c r="Z14" s="134"/>
      <c r="AA14" s="130"/>
    </row>
    <row r="15" spans="1:32" x14ac:dyDescent="0.35">
      <c r="A15" s="11"/>
      <c r="B15" s="50"/>
      <c r="C15" s="15"/>
      <c r="D15" s="11"/>
      <c r="E15" s="132"/>
      <c r="F15" s="133"/>
      <c r="G15" s="134"/>
      <c r="H15" s="130"/>
      <c r="M15" s="11"/>
      <c r="N15" s="132"/>
      <c r="O15" s="133"/>
      <c r="P15" s="134"/>
      <c r="Q15" s="130"/>
      <c r="W15" s="131"/>
      <c r="X15" s="131"/>
      <c r="Y15" s="131"/>
      <c r="Z15" s="134"/>
      <c r="AA15" s="130"/>
    </row>
    <row r="16" spans="1:32" x14ac:dyDescent="0.35">
      <c r="A16" s="11"/>
      <c r="B16" s="50"/>
      <c r="C16" s="15"/>
      <c r="D16" s="11"/>
      <c r="E16" s="132"/>
      <c r="F16" s="133"/>
      <c r="G16" s="134"/>
      <c r="H16" s="130"/>
      <c r="M16" s="11"/>
      <c r="N16" s="132"/>
      <c r="O16" s="133"/>
      <c r="P16" s="134"/>
      <c r="Q16" s="130"/>
      <c r="W16" s="131"/>
      <c r="X16" s="131"/>
      <c r="Y16" s="131"/>
      <c r="Z16" s="134"/>
      <c r="AA16" s="130"/>
    </row>
    <row r="17" spans="1:29" x14ac:dyDescent="0.35">
      <c r="A17" s="11"/>
      <c r="B17" s="50"/>
      <c r="C17" s="15"/>
      <c r="D17" s="11"/>
      <c r="E17" s="132"/>
      <c r="F17" s="133"/>
      <c r="G17" s="134"/>
      <c r="H17" s="130"/>
      <c r="M17" s="11"/>
      <c r="N17" s="132"/>
      <c r="O17" s="133"/>
      <c r="P17" s="134"/>
      <c r="Q17" s="130"/>
      <c r="W17" s="131"/>
      <c r="X17" s="131"/>
      <c r="Y17" s="131"/>
      <c r="Z17" s="134"/>
      <c r="AA17" s="130"/>
    </row>
    <row r="18" spans="1:29" x14ac:dyDescent="0.35">
      <c r="A18" s="11"/>
      <c r="B18" s="50"/>
      <c r="C18" s="15"/>
      <c r="D18" s="11"/>
      <c r="E18" s="132"/>
      <c r="F18" s="133"/>
      <c r="G18" s="134"/>
      <c r="H18" s="130"/>
      <c r="M18" s="11"/>
      <c r="N18" s="132"/>
      <c r="O18" s="133"/>
      <c r="P18" s="134"/>
      <c r="Q18" s="130"/>
      <c r="W18" s="131"/>
      <c r="X18" s="131"/>
      <c r="Y18" s="131"/>
      <c r="Z18" s="134"/>
      <c r="AA18" s="130"/>
    </row>
    <row r="19" spans="1:29" x14ac:dyDescent="0.35">
      <c r="A19" s="11"/>
      <c r="B19" s="50"/>
      <c r="C19" s="15"/>
      <c r="D19" s="11"/>
      <c r="E19" s="132"/>
      <c r="F19" s="133"/>
      <c r="G19" s="134"/>
      <c r="H19" s="130"/>
      <c r="M19" s="11"/>
      <c r="N19" s="132"/>
      <c r="O19" s="133"/>
      <c r="P19" s="134"/>
      <c r="Q19" s="130"/>
      <c r="W19" s="131"/>
      <c r="X19" s="131"/>
      <c r="Y19" s="131"/>
      <c r="Z19" s="134"/>
      <c r="AA19" s="130"/>
    </row>
    <row r="20" spans="1:29" x14ac:dyDescent="0.35">
      <c r="A20" s="11"/>
      <c r="B20" s="50"/>
      <c r="C20" s="15"/>
      <c r="D20" s="11"/>
      <c r="E20" s="132"/>
      <c r="F20" s="133"/>
      <c r="G20" s="134"/>
      <c r="H20" s="130"/>
      <c r="M20" s="11"/>
      <c r="N20" s="132"/>
      <c r="O20" s="133"/>
      <c r="P20" s="134"/>
      <c r="Q20" s="130"/>
      <c r="W20" s="131"/>
      <c r="X20" s="131"/>
      <c r="Y20" s="131"/>
      <c r="Z20" s="134"/>
      <c r="AA20" s="130"/>
    </row>
    <row r="21" spans="1:29" x14ac:dyDescent="0.35">
      <c r="A21" s="11"/>
      <c r="B21" s="50"/>
      <c r="C21" s="15"/>
      <c r="D21" s="11"/>
      <c r="E21" s="132"/>
      <c r="F21" s="133"/>
      <c r="G21" s="134"/>
      <c r="H21" s="130"/>
      <c r="M21" s="11"/>
      <c r="N21" s="132"/>
      <c r="O21" s="133"/>
      <c r="P21" s="134"/>
      <c r="Q21" s="130"/>
      <c r="W21" s="131"/>
      <c r="X21" s="131"/>
      <c r="Y21" s="131"/>
      <c r="Z21" s="134"/>
      <c r="AA21" s="130"/>
    </row>
    <row r="22" spans="1:29" x14ac:dyDescent="0.35">
      <c r="A22" s="11"/>
      <c r="B22" s="50"/>
      <c r="C22" s="15"/>
      <c r="D22" s="11"/>
      <c r="E22" s="132"/>
      <c r="F22" s="133"/>
      <c r="G22" s="134"/>
      <c r="H22" s="130"/>
      <c r="M22" s="11"/>
      <c r="N22" s="132"/>
      <c r="O22" s="133"/>
      <c r="P22" s="134"/>
      <c r="Q22" s="130"/>
      <c r="W22" s="131"/>
      <c r="X22" s="131"/>
      <c r="Y22" s="131"/>
      <c r="Z22" s="134"/>
      <c r="AA22" s="130"/>
    </row>
    <row r="23" spans="1:29" ht="14.5" thickBot="1" x14ac:dyDescent="0.4">
      <c r="A23" s="12"/>
      <c r="B23" s="51"/>
      <c r="C23" s="15"/>
      <c r="D23" s="12"/>
      <c r="E23" s="135"/>
      <c r="F23" s="136"/>
      <c r="G23" s="134"/>
      <c r="H23" s="130"/>
      <c r="M23" s="12"/>
      <c r="N23" s="135"/>
      <c r="O23" s="136"/>
      <c r="P23" s="134"/>
      <c r="Q23" s="130"/>
      <c r="W23" s="131"/>
      <c r="X23" s="131"/>
      <c r="Y23" s="131"/>
      <c r="Z23" s="134"/>
      <c r="AA23" s="130"/>
    </row>
    <row r="24" spans="1:29" ht="21" customHeight="1" thickBot="1" x14ac:dyDescent="0.4">
      <c r="A24" s="226" t="s">
        <v>17</v>
      </c>
      <c r="B24" s="228" t="s">
        <v>0</v>
      </c>
      <c r="C24" s="14"/>
      <c r="D24" s="244" t="s">
        <v>1</v>
      </c>
      <c r="E24" s="137" t="s">
        <v>2</v>
      </c>
      <c r="F24" s="138" t="s">
        <v>3</v>
      </c>
      <c r="G24" s="139" t="s">
        <v>4</v>
      </c>
      <c r="H24" s="130"/>
      <c r="M24" s="244" t="s">
        <v>1</v>
      </c>
      <c r="N24" s="137" t="str">
        <f>E24</f>
        <v>Aktiva/Majetek</v>
      </c>
      <c r="O24" s="138" t="str">
        <f>F24</f>
        <v>Obrat/Příjmy</v>
      </c>
      <c r="P24" s="139" t="str">
        <f>G24</f>
        <v>Podíl</v>
      </c>
      <c r="Q24" s="130"/>
      <c r="W24" s="230" t="s">
        <v>1</v>
      </c>
      <c r="X24" s="140" t="str">
        <f>N24</f>
        <v>Aktiva/Majetek</v>
      </c>
      <c r="Y24" s="126" t="str">
        <f>O24</f>
        <v>Obrat/Příjmy</v>
      </c>
      <c r="Z24" s="139" t="str">
        <f>P24</f>
        <v>Podíl</v>
      </c>
      <c r="AA24" s="130"/>
    </row>
    <row r="25" spans="1:29" ht="21" customHeight="1" thickBot="1" x14ac:dyDescent="0.4">
      <c r="A25" s="227"/>
      <c r="B25" s="229"/>
      <c r="C25" s="14"/>
      <c r="D25" s="231"/>
      <c r="E25" s="236" t="s">
        <v>5</v>
      </c>
      <c r="F25" s="237"/>
      <c r="G25" s="141" t="s">
        <v>16</v>
      </c>
      <c r="H25" s="130"/>
      <c r="M25" s="231"/>
      <c r="N25" s="236" t="str">
        <f>E25</f>
        <v>tis. CZK</v>
      </c>
      <c r="O25" s="237"/>
      <c r="P25" s="141" t="str">
        <f>G25</f>
        <v>%</v>
      </c>
      <c r="Q25" s="130"/>
      <c r="W25" s="231"/>
      <c r="X25" s="218" t="str">
        <f>N25</f>
        <v>tis. CZK</v>
      </c>
      <c r="Y25" s="219"/>
      <c r="Z25" s="142" t="str">
        <f>P25</f>
        <v>%</v>
      </c>
      <c r="AA25" s="130"/>
    </row>
    <row r="26" spans="1:29" x14ac:dyDescent="0.35">
      <c r="A26" s="10"/>
      <c r="B26" s="49"/>
      <c r="C26" s="15"/>
      <c r="D26" s="10"/>
      <c r="E26" s="127"/>
      <c r="F26" s="127"/>
      <c r="G26" s="143"/>
      <c r="H26" s="130">
        <f>ROUND(D26*G26/100,1)</f>
        <v>0</v>
      </c>
      <c r="I26" s="113">
        <f>ROUND(E26*G26/100,1)</f>
        <v>0</v>
      </c>
      <c r="J26" s="113">
        <f>ROUND(F26*G26/100,1)</f>
        <v>0</v>
      </c>
      <c r="M26" s="10"/>
      <c r="N26" s="127"/>
      <c r="O26" s="127"/>
      <c r="P26" s="143"/>
      <c r="Q26" s="130">
        <f>ROUND(M26*P26/100,1)</f>
        <v>0</v>
      </c>
      <c r="R26" s="130">
        <f>ROUND(N26*P26/100,1)</f>
        <v>0</v>
      </c>
      <c r="S26" s="130">
        <f>ROUND(O26*P26/100,1)</f>
        <v>0</v>
      </c>
      <c r="W26" s="131"/>
      <c r="X26" s="131"/>
      <c r="Y26" s="131"/>
      <c r="Z26" s="131"/>
      <c r="AA26" s="130">
        <f>ROUND(W26*Z26/100,1)</f>
        <v>0</v>
      </c>
      <c r="AB26" s="113">
        <f>ROUND(X26*Z26/100,1)</f>
        <v>0</v>
      </c>
      <c r="AC26" s="113">
        <f>ROUND(Y26*G26/100,1)</f>
        <v>0</v>
      </c>
    </row>
    <row r="27" spans="1:29" x14ac:dyDescent="0.35">
      <c r="A27" s="11"/>
      <c r="B27" s="50"/>
      <c r="C27" s="15"/>
      <c r="D27" s="11"/>
      <c r="E27" s="132"/>
      <c r="F27" s="132"/>
      <c r="G27" s="144"/>
      <c r="H27" s="130">
        <f t="shared" ref="H27:H36" si="0">ROUND(D27*G27/100,1)</f>
        <v>0</v>
      </c>
      <c r="I27" s="113">
        <f t="shared" ref="I27:I36" si="1">ROUND(E27*G27/100,1)</f>
        <v>0</v>
      </c>
      <c r="J27" s="113">
        <f t="shared" ref="J27:J36" si="2">ROUND(F27*G27/100,1)</f>
        <v>0</v>
      </c>
      <c r="M27" s="11"/>
      <c r="N27" s="132"/>
      <c r="O27" s="132"/>
      <c r="P27" s="144"/>
      <c r="Q27" s="130">
        <f t="shared" ref="Q27:Q36" si="3">ROUND(M27*P27/100,1)</f>
        <v>0</v>
      </c>
      <c r="R27" s="130">
        <f t="shared" ref="R27:R36" si="4">ROUND(N27*P27/100,1)</f>
        <v>0</v>
      </c>
      <c r="S27" s="130">
        <f t="shared" ref="S27:S36" si="5">ROUND(O27*P27/100,1)</f>
        <v>0</v>
      </c>
      <c r="W27" s="131"/>
      <c r="X27" s="131"/>
      <c r="Y27" s="131"/>
      <c r="Z27" s="131"/>
      <c r="AA27" s="130">
        <f t="shared" ref="AA27:AA36" si="6">ROUND(W27*Z27/100,1)</f>
        <v>0</v>
      </c>
      <c r="AB27" s="113">
        <f t="shared" ref="AB27:AB36" si="7">ROUND(X27*Z27/100,1)</f>
        <v>0</v>
      </c>
      <c r="AC27" s="113">
        <f t="shared" ref="AC27:AC36" si="8">ROUND(Y27*G27/100,1)</f>
        <v>0</v>
      </c>
    </row>
    <row r="28" spans="1:29" x14ac:dyDescent="0.35">
      <c r="A28" s="11"/>
      <c r="B28" s="50"/>
      <c r="C28" s="15"/>
      <c r="D28" s="11"/>
      <c r="E28" s="132"/>
      <c r="F28" s="132"/>
      <c r="G28" s="144"/>
      <c r="H28" s="130">
        <f t="shared" si="0"/>
        <v>0</v>
      </c>
      <c r="I28" s="113">
        <f t="shared" si="1"/>
        <v>0</v>
      </c>
      <c r="J28" s="113">
        <f t="shared" si="2"/>
        <v>0</v>
      </c>
      <c r="M28" s="11"/>
      <c r="N28" s="132"/>
      <c r="O28" s="132"/>
      <c r="P28" s="144"/>
      <c r="Q28" s="130">
        <f t="shared" si="3"/>
        <v>0</v>
      </c>
      <c r="R28" s="130">
        <f t="shared" si="4"/>
        <v>0</v>
      </c>
      <c r="S28" s="130">
        <f t="shared" si="5"/>
        <v>0</v>
      </c>
      <c r="W28" s="131"/>
      <c r="X28" s="131"/>
      <c r="Y28" s="131"/>
      <c r="Z28" s="131"/>
      <c r="AA28" s="130">
        <f t="shared" si="6"/>
        <v>0</v>
      </c>
      <c r="AB28" s="113">
        <f t="shared" si="7"/>
        <v>0</v>
      </c>
      <c r="AC28" s="113">
        <f t="shared" si="8"/>
        <v>0</v>
      </c>
    </row>
    <row r="29" spans="1:29" x14ac:dyDescent="0.35">
      <c r="A29" s="11"/>
      <c r="B29" s="50"/>
      <c r="C29" s="15"/>
      <c r="D29" s="11"/>
      <c r="E29" s="132"/>
      <c r="F29" s="132"/>
      <c r="G29" s="144"/>
      <c r="H29" s="130">
        <f t="shared" si="0"/>
        <v>0</v>
      </c>
      <c r="I29" s="113">
        <f t="shared" si="1"/>
        <v>0</v>
      </c>
      <c r="J29" s="113">
        <f t="shared" si="2"/>
        <v>0</v>
      </c>
      <c r="M29" s="11"/>
      <c r="N29" s="132"/>
      <c r="O29" s="132"/>
      <c r="P29" s="144"/>
      <c r="Q29" s="130">
        <f t="shared" si="3"/>
        <v>0</v>
      </c>
      <c r="R29" s="130">
        <f t="shared" si="4"/>
        <v>0</v>
      </c>
      <c r="S29" s="130">
        <f t="shared" si="5"/>
        <v>0</v>
      </c>
      <c r="W29" s="131"/>
      <c r="X29" s="131"/>
      <c r="Y29" s="131"/>
      <c r="Z29" s="131"/>
      <c r="AA29" s="130">
        <f t="shared" si="6"/>
        <v>0</v>
      </c>
      <c r="AB29" s="113">
        <f t="shared" si="7"/>
        <v>0</v>
      </c>
      <c r="AC29" s="113">
        <f t="shared" si="8"/>
        <v>0</v>
      </c>
    </row>
    <row r="30" spans="1:29" x14ac:dyDescent="0.35">
      <c r="A30" s="11"/>
      <c r="B30" s="50"/>
      <c r="C30" s="15"/>
      <c r="D30" s="11"/>
      <c r="E30" s="132"/>
      <c r="F30" s="132"/>
      <c r="G30" s="144"/>
      <c r="H30" s="130">
        <f t="shared" si="0"/>
        <v>0</v>
      </c>
      <c r="I30" s="113">
        <f t="shared" si="1"/>
        <v>0</v>
      </c>
      <c r="J30" s="113">
        <f t="shared" si="2"/>
        <v>0</v>
      </c>
      <c r="M30" s="11"/>
      <c r="N30" s="132"/>
      <c r="O30" s="132"/>
      <c r="P30" s="144"/>
      <c r="Q30" s="130">
        <f t="shared" si="3"/>
        <v>0</v>
      </c>
      <c r="R30" s="130">
        <f t="shared" si="4"/>
        <v>0</v>
      </c>
      <c r="S30" s="130">
        <f t="shared" si="5"/>
        <v>0</v>
      </c>
      <c r="W30" s="131"/>
      <c r="X30" s="131"/>
      <c r="Y30" s="131"/>
      <c r="Z30" s="131"/>
      <c r="AA30" s="130">
        <f t="shared" si="6"/>
        <v>0</v>
      </c>
      <c r="AB30" s="113">
        <f t="shared" si="7"/>
        <v>0</v>
      </c>
      <c r="AC30" s="113">
        <f t="shared" si="8"/>
        <v>0</v>
      </c>
    </row>
    <row r="31" spans="1:29" x14ac:dyDescent="0.35">
      <c r="A31" s="11"/>
      <c r="B31" s="50"/>
      <c r="C31" s="15"/>
      <c r="D31" s="11"/>
      <c r="E31" s="132"/>
      <c r="F31" s="132"/>
      <c r="G31" s="144"/>
      <c r="H31" s="130">
        <f t="shared" si="0"/>
        <v>0</v>
      </c>
      <c r="I31" s="113">
        <f t="shared" si="1"/>
        <v>0</v>
      </c>
      <c r="J31" s="113">
        <f t="shared" si="2"/>
        <v>0</v>
      </c>
      <c r="M31" s="11"/>
      <c r="N31" s="132"/>
      <c r="O31" s="132"/>
      <c r="P31" s="144"/>
      <c r="Q31" s="130">
        <f t="shared" si="3"/>
        <v>0</v>
      </c>
      <c r="R31" s="130">
        <f t="shared" si="4"/>
        <v>0</v>
      </c>
      <c r="S31" s="130">
        <f t="shared" si="5"/>
        <v>0</v>
      </c>
      <c r="W31" s="131"/>
      <c r="X31" s="131"/>
      <c r="Y31" s="131"/>
      <c r="Z31" s="131"/>
      <c r="AA31" s="130">
        <f t="shared" si="6"/>
        <v>0</v>
      </c>
      <c r="AB31" s="113">
        <f t="shared" si="7"/>
        <v>0</v>
      </c>
      <c r="AC31" s="113">
        <f t="shared" si="8"/>
        <v>0</v>
      </c>
    </row>
    <row r="32" spans="1:29" x14ac:dyDescent="0.35">
      <c r="A32" s="11"/>
      <c r="B32" s="50"/>
      <c r="C32" s="15"/>
      <c r="D32" s="11"/>
      <c r="E32" s="132"/>
      <c r="F32" s="132"/>
      <c r="G32" s="144"/>
      <c r="H32" s="130">
        <f t="shared" si="0"/>
        <v>0</v>
      </c>
      <c r="I32" s="113">
        <f t="shared" si="1"/>
        <v>0</v>
      </c>
      <c r="J32" s="113">
        <f t="shared" si="2"/>
        <v>0</v>
      </c>
      <c r="M32" s="11"/>
      <c r="N32" s="132"/>
      <c r="O32" s="132"/>
      <c r="P32" s="144"/>
      <c r="Q32" s="130">
        <f t="shared" si="3"/>
        <v>0</v>
      </c>
      <c r="R32" s="130">
        <f t="shared" si="4"/>
        <v>0</v>
      </c>
      <c r="S32" s="130">
        <f t="shared" si="5"/>
        <v>0</v>
      </c>
      <c r="W32" s="131"/>
      <c r="X32" s="131"/>
      <c r="Y32" s="131"/>
      <c r="Z32" s="131"/>
      <c r="AA32" s="130">
        <f t="shared" si="6"/>
        <v>0</v>
      </c>
      <c r="AB32" s="113">
        <f t="shared" si="7"/>
        <v>0</v>
      </c>
      <c r="AC32" s="113">
        <f t="shared" si="8"/>
        <v>0</v>
      </c>
    </row>
    <row r="33" spans="1:29" x14ac:dyDescent="0.35">
      <c r="A33" s="11"/>
      <c r="B33" s="50"/>
      <c r="C33" s="15"/>
      <c r="D33" s="11"/>
      <c r="E33" s="132"/>
      <c r="F33" s="132"/>
      <c r="G33" s="144"/>
      <c r="H33" s="130">
        <f t="shared" si="0"/>
        <v>0</v>
      </c>
      <c r="I33" s="113">
        <f t="shared" si="1"/>
        <v>0</v>
      </c>
      <c r="J33" s="113">
        <f t="shared" si="2"/>
        <v>0</v>
      </c>
      <c r="M33" s="11"/>
      <c r="N33" s="132"/>
      <c r="O33" s="132"/>
      <c r="P33" s="144"/>
      <c r="Q33" s="130">
        <f t="shared" si="3"/>
        <v>0</v>
      </c>
      <c r="R33" s="130">
        <f t="shared" si="4"/>
        <v>0</v>
      </c>
      <c r="S33" s="130">
        <f t="shared" si="5"/>
        <v>0</v>
      </c>
      <c r="W33" s="131"/>
      <c r="X33" s="131"/>
      <c r="Y33" s="131"/>
      <c r="Z33" s="131"/>
      <c r="AA33" s="130">
        <f t="shared" si="6"/>
        <v>0</v>
      </c>
      <c r="AB33" s="113">
        <f t="shared" si="7"/>
        <v>0</v>
      </c>
      <c r="AC33" s="113">
        <f t="shared" si="8"/>
        <v>0</v>
      </c>
    </row>
    <row r="34" spans="1:29" x14ac:dyDescent="0.35">
      <c r="A34" s="11"/>
      <c r="B34" s="50"/>
      <c r="C34" s="15"/>
      <c r="D34" s="11"/>
      <c r="E34" s="132"/>
      <c r="F34" s="132"/>
      <c r="G34" s="144"/>
      <c r="H34" s="130">
        <f t="shared" si="0"/>
        <v>0</v>
      </c>
      <c r="I34" s="113">
        <f t="shared" si="1"/>
        <v>0</v>
      </c>
      <c r="J34" s="113">
        <f t="shared" si="2"/>
        <v>0</v>
      </c>
      <c r="M34" s="11"/>
      <c r="N34" s="132"/>
      <c r="O34" s="132"/>
      <c r="P34" s="144"/>
      <c r="Q34" s="130">
        <f t="shared" si="3"/>
        <v>0</v>
      </c>
      <c r="R34" s="130">
        <f t="shared" si="4"/>
        <v>0</v>
      </c>
      <c r="S34" s="130">
        <f t="shared" si="5"/>
        <v>0</v>
      </c>
      <c r="W34" s="131"/>
      <c r="X34" s="131"/>
      <c r="Y34" s="131"/>
      <c r="Z34" s="131"/>
      <c r="AA34" s="130">
        <f t="shared" si="6"/>
        <v>0</v>
      </c>
      <c r="AB34" s="113">
        <f t="shared" si="7"/>
        <v>0</v>
      </c>
      <c r="AC34" s="113">
        <f t="shared" si="8"/>
        <v>0</v>
      </c>
    </row>
    <row r="35" spans="1:29" x14ac:dyDescent="0.35">
      <c r="A35" s="11"/>
      <c r="B35" s="50"/>
      <c r="C35" s="15"/>
      <c r="D35" s="11"/>
      <c r="E35" s="132"/>
      <c r="F35" s="132"/>
      <c r="G35" s="144"/>
      <c r="H35" s="130">
        <f t="shared" si="0"/>
        <v>0</v>
      </c>
      <c r="I35" s="113">
        <f t="shared" si="1"/>
        <v>0</v>
      </c>
      <c r="J35" s="113">
        <f t="shared" si="2"/>
        <v>0</v>
      </c>
      <c r="M35" s="11"/>
      <c r="N35" s="132"/>
      <c r="O35" s="132"/>
      <c r="P35" s="144"/>
      <c r="Q35" s="130">
        <f t="shared" si="3"/>
        <v>0</v>
      </c>
      <c r="R35" s="130">
        <f t="shared" si="4"/>
        <v>0</v>
      </c>
      <c r="S35" s="130">
        <f t="shared" si="5"/>
        <v>0</v>
      </c>
      <c r="W35" s="131"/>
      <c r="X35" s="131"/>
      <c r="Y35" s="131"/>
      <c r="Z35" s="131"/>
      <c r="AA35" s="130">
        <f t="shared" si="6"/>
        <v>0</v>
      </c>
      <c r="AB35" s="113">
        <f t="shared" si="7"/>
        <v>0</v>
      </c>
      <c r="AC35" s="113">
        <f t="shared" si="8"/>
        <v>0</v>
      </c>
    </row>
    <row r="36" spans="1:29" ht="14.5" thickBot="1" x14ac:dyDescent="0.4">
      <c r="A36" s="12"/>
      <c r="B36" s="51"/>
      <c r="C36" s="15"/>
      <c r="D36" s="12"/>
      <c r="E36" s="135"/>
      <c r="F36" s="135"/>
      <c r="G36" s="145"/>
      <c r="H36" s="130">
        <f t="shared" si="0"/>
        <v>0</v>
      </c>
      <c r="I36" s="113">
        <f t="shared" si="1"/>
        <v>0</v>
      </c>
      <c r="J36" s="113">
        <f t="shared" si="2"/>
        <v>0</v>
      </c>
      <c r="M36" s="12"/>
      <c r="N36" s="135"/>
      <c r="O36" s="135"/>
      <c r="P36" s="145"/>
      <c r="Q36" s="130">
        <f t="shared" si="3"/>
        <v>0</v>
      </c>
      <c r="R36" s="130">
        <f t="shared" si="4"/>
        <v>0</v>
      </c>
      <c r="S36" s="130">
        <f t="shared" si="5"/>
        <v>0</v>
      </c>
      <c r="W36" s="131"/>
      <c r="X36" s="131"/>
      <c r="Y36" s="131"/>
      <c r="Z36" s="131"/>
      <c r="AA36" s="130">
        <f t="shared" si="6"/>
        <v>0</v>
      </c>
      <c r="AB36" s="113">
        <f t="shared" si="7"/>
        <v>0</v>
      </c>
      <c r="AC36" s="113">
        <f t="shared" si="8"/>
        <v>0</v>
      </c>
    </row>
    <row r="37" spans="1:29" ht="21" customHeight="1" thickBot="1" x14ac:dyDescent="0.4">
      <c r="A37" s="245" t="s">
        <v>34</v>
      </c>
      <c r="B37" s="238" t="s">
        <v>0</v>
      </c>
      <c r="C37" s="24"/>
      <c r="D37" s="240" t="s">
        <v>1</v>
      </c>
      <c r="E37" s="146" t="s">
        <v>2</v>
      </c>
      <c r="F37" s="147" t="s">
        <v>3</v>
      </c>
      <c r="G37" s="148"/>
      <c r="H37" s="149"/>
      <c r="I37" s="111"/>
      <c r="J37" s="111"/>
      <c r="K37" s="111"/>
      <c r="L37" s="111"/>
      <c r="M37" s="240" t="str">
        <f>D37</f>
        <v>Počet zaměstnanců</v>
      </c>
      <c r="N37" s="146" t="str">
        <f>E37</f>
        <v>Aktiva/Majetek</v>
      </c>
      <c r="O37" s="147" t="str">
        <f>F37</f>
        <v>Obrat/Příjmy</v>
      </c>
      <c r="P37" s="148"/>
      <c r="Q37" s="149"/>
      <c r="R37" s="111"/>
      <c r="S37" s="111"/>
      <c r="T37" s="111"/>
      <c r="U37" s="111"/>
      <c r="V37" s="111"/>
      <c r="W37" s="240" t="str">
        <f>M37</f>
        <v>Počet zaměstnanců</v>
      </c>
      <c r="X37" s="150" t="str">
        <f>N37</f>
        <v>Aktiva/Majetek</v>
      </c>
      <c r="Y37" s="151" t="str">
        <f>O37</f>
        <v>Obrat/Příjmy</v>
      </c>
      <c r="Z37" s="148"/>
    </row>
    <row r="38" spans="1:29" ht="21" customHeight="1" thickBot="1" x14ac:dyDescent="0.4">
      <c r="A38" s="246"/>
      <c r="B38" s="239"/>
      <c r="C38" s="24"/>
      <c r="D38" s="247"/>
      <c r="E38" s="240" t="s">
        <v>5</v>
      </c>
      <c r="F38" s="241"/>
      <c r="G38" s="148"/>
      <c r="H38" s="149"/>
      <c r="I38" s="111"/>
      <c r="J38" s="111"/>
      <c r="K38" s="111"/>
      <c r="L38" s="111"/>
      <c r="M38" s="247"/>
      <c r="N38" s="240" t="str">
        <f>E38</f>
        <v>tis. CZK</v>
      </c>
      <c r="O38" s="241"/>
      <c r="P38" s="148"/>
      <c r="Q38" s="149"/>
      <c r="R38" s="111"/>
      <c r="S38" s="111"/>
      <c r="T38" s="111"/>
      <c r="U38" s="111"/>
      <c r="V38" s="111"/>
      <c r="W38" s="247"/>
      <c r="X38" s="242" t="str">
        <f>N38</f>
        <v>tis. CZK</v>
      </c>
      <c r="Y38" s="243"/>
      <c r="Z38" s="148"/>
    </row>
    <row r="39" spans="1:29" x14ac:dyDescent="0.35">
      <c r="A39" s="10"/>
      <c r="B39" s="49"/>
      <c r="C39" s="25"/>
      <c r="D39" s="10"/>
      <c r="E39" s="127"/>
      <c r="F39" s="128"/>
      <c r="G39" s="152"/>
      <c r="H39" s="149"/>
      <c r="I39" s="111"/>
      <c r="J39" s="111"/>
      <c r="K39" s="111"/>
      <c r="L39" s="111"/>
      <c r="M39" s="10"/>
      <c r="N39" s="127"/>
      <c r="O39" s="128"/>
      <c r="P39" s="152"/>
      <c r="Q39" s="149"/>
      <c r="R39" s="111"/>
      <c r="S39" s="111"/>
      <c r="T39" s="111"/>
      <c r="U39" s="111"/>
      <c r="V39" s="111"/>
      <c r="W39" s="131"/>
      <c r="X39" s="131"/>
      <c r="Y39" s="131"/>
      <c r="Z39" s="152"/>
    </row>
    <row r="40" spans="1:29" x14ac:dyDescent="0.35">
      <c r="A40" s="11"/>
      <c r="B40" s="50"/>
      <c r="C40" s="25"/>
      <c r="D40" s="11"/>
      <c r="E40" s="132"/>
      <c r="F40" s="133"/>
      <c r="G40" s="152"/>
      <c r="H40" s="149"/>
      <c r="I40" s="111"/>
      <c r="J40" s="111"/>
      <c r="K40" s="111"/>
      <c r="L40" s="111"/>
      <c r="M40" s="11"/>
      <c r="N40" s="132"/>
      <c r="O40" s="133"/>
      <c r="P40" s="152"/>
      <c r="Q40" s="149"/>
      <c r="R40" s="111"/>
      <c r="S40" s="111"/>
      <c r="T40" s="111"/>
      <c r="U40" s="111"/>
      <c r="V40" s="111"/>
      <c r="W40" s="131"/>
      <c r="X40" s="131"/>
      <c r="Y40" s="131"/>
      <c r="Z40" s="152"/>
    </row>
    <row r="41" spans="1:29" x14ac:dyDescent="0.35">
      <c r="A41" s="11"/>
      <c r="B41" s="50"/>
      <c r="C41" s="25"/>
      <c r="D41" s="11"/>
      <c r="E41" s="132"/>
      <c r="F41" s="133"/>
      <c r="G41" s="152"/>
      <c r="H41" s="149"/>
      <c r="I41" s="111"/>
      <c r="J41" s="111"/>
      <c r="K41" s="111"/>
      <c r="L41" s="111"/>
      <c r="M41" s="11"/>
      <c r="N41" s="132"/>
      <c r="O41" s="133"/>
      <c r="P41" s="152"/>
      <c r="Q41" s="149"/>
      <c r="R41" s="111"/>
      <c r="S41" s="111"/>
      <c r="T41" s="111"/>
      <c r="U41" s="111"/>
      <c r="V41" s="111"/>
      <c r="W41" s="131"/>
      <c r="X41" s="131"/>
      <c r="Y41" s="131"/>
      <c r="Z41" s="152"/>
    </row>
    <row r="42" spans="1:29" x14ac:dyDescent="0.35">
      <c r="A42" s="11"/>
      <c r="B42" s="50"/>
      <c r="C42" s="25"/>
      <c r="D42" s="11"/>
      <c r="E42" s="132"/>
      <c r="F42" s="133"/>
      <c r="G42" s="152"/>
      <c r="H42" s="149"/>
      <c r="I42" s="111"/>
      <c r="J42" s="111"/>
      <c r="K42" s="111"/>
      <c r="L42" s="111"/>
      <c r="M42" s="11"/>
      <c r="N42" s="132"/>
      <c r="O42" s="133"/>
      <c r="P42" s="152"/>
      <c r="Q42" s="149"/>
      <c r="R42" s="111"/>
      <c r="S42" s="111"/>
      <c r="T42" s="111"/>
      <c r="U42" s="111"/>
      <c r="V42" s="111"/>
      <c r="W42" s="131"/>
      <c r="X42" s="131"/>
      <c r="Y42" s="131"/>
      <c r="Z42" s="152"/>
    </row>
    <row r="43" spans="1:29" x14ac:dyDescent="0.35">
      <c r="A43" s="11"/>
      <c r="B43" s="50"/>
      <c r="C43" s="25"/>
      <c r="D43" s="11"/>
      <c r="E43" s="132"/>
      <c r="F43" s="133"/>
      <c r="G43" s="152"/>
      <c r="H43" s="149"/>
      <c r="I43" s="111"/>
      <c r="J43" s="111"/>
      <c r="K43" s="111"/>
      <c r="L43" s="111"/>
      <c r="M43" s="11"/>
      <c r="N43" s="132"/>
      <c r="O43" s="133"/>
      <c r="P43" s="152"/>
      <c r="Q43" s="149"/>
      <c r="R43" s="111"/>
      <c r="S43" s="111"/>
      <c r="T43" s="111"/>
      <c r="U43" s="111"/>
      <c r="V43" s="111"/>
      <c r="W43" s="131"/>
      <c r="X43" s="131"/>
      <c r="Y43" s="131"/>
      <c r="Z43" s="152"/>
    </row>
    <row r="44" spans="1:29" ht="14.5" thickBot="1" x14ac:dyDescent="0.4">
      <c r="A44" s="12"/>
      <c r="B44" s="51"/>
      <c r="C44" s="25"/>
      <c r="D44" s="12"/>
      <c r="E44" s="135"/>
      <c r="F44" s="136"/>
      <c r="G44" s="152"/>
      <c r="H44" s="149"/>
      <c r="I44" s="111"/>
      <c r="J44" s="111"/>
      <c r="K44" s="111"/>
      <c r="L44" s="111"/>
      <c r="M44" s="12"/>
      <c r="N44" s="135"/>
      <c r="O44" s="136"/>
      <c r="P44" s="152"/>
      <c r="Q44" s="149"/>
      <c r="R44" s="111"/>
      <c r="S44" s="111"/>
      <c r="T44" s="111"/>
      <c r="U44" s="111"/>
      <c r="V44" s="111"/>
      <c r="W44" s="131"/>
      <c r="X44" s="131"/>
      <c r="Y44" s="131"/>
      <c r="Z44" s="152"/>
    </row>
  </sheetData>
  <sheetProtection algorithmName="SHA-512" hashValue="oPfFK/3hmrVWRSF+tA5HRn6WjCxXmY7cK6tEomMtFZZ6t3hxX6uC1kT8aDmIs1QpIST4njzAahbAw8T3amWL5Q==" saltValue="IAHtHkw6XhuKl0AHpI47HA==" spinCount="100000" sheet="1" formatRows="0" selectLockedCells="1"/>
  <mergeCells count="33">
    <mergeCell ref="N10:O10"/>
    <mergeCell ref="A37:A38"/>
    <mergeCell ref="M37:M38"/>
    <mergeCell ref="W37:W38"/>
    <mergeCell ref="D37:D38"/>
    <mergeCell ref="A24:A25"/>
    <mergeCell ref="X25:Y25"/>
    <mergeCell ref="B37:B38"/>
    <mergeCell ref="E38:F38"/>
    <mergeCell ref="N38:O38"/>
    <mergeCell ref="X38:Y38"/>
    <mergeCell ref="D24:D25"/>
    <mergeCell ref="M24:M25"/>
    <mergeCell ref="W24:W25"/>
    <mergeCell ref="B24:B25"/>
    <mergeCell ref="E25:F25"/>
    <mergeCell ref="N25:O25"/>
    <mergeCell ref="Z11:AF11"/>
    <mergeCell ref="X10:Y10"/>
    <mergeCell ref="A6:B6"/>
    <mergeCell ref="A1:Z1"/>
    <mergeCell ref="D2:F2"/>
    <mergeCell ref="M2:O2"/>
    <mergeCell ref="W2:Y2"/>
    <mergeCell ref="E5:F5"/>
    <mergeCell ref="N5:O5"/>
    <mergeCell ref="X5:Y5"/>
    <mergeCell ref="A9:A10"/>
    <mergeCell ref="B9:B10"/>
    <mergeCell ref="D9:D10"/>
    <mergeCell ref="M9:M10"/>
    <mergeCell ref="W9:W10"/>
    <mergeCell ref="E10:F10"/>
  </mergeCells>
  <conditionalFormatting sqref="W11:Y23">
    <cfRule type="expression" dxfId="36" priority="8" stopIfTrue="1">
      <formula>($AD$6=$AE$6)</formula>
    </cfRule>
  </conditionalFormatting>
  <conditionalFormatting sqref="W26:Z36">
    <cfRule type="expression" dxfId="35" priority="7" stopIfTrue="1">
      <formula>($AD$6=$AE$6)</formula>
    </cfRule>
  </conditionalFormatting>
  <conditionalFormatting sqref="W40:Y44 W39">
    <cfRule type="expression" dxfId="34" priority="6" stopIfTrue="1">
      <formula>($AD$6=$AE$6)</formula>
    </cfRule>
  </conditionalFormatting>
  <conditionalFormatting sqref="X39">
    <cfRule type="expression" dxfId="33" priority="4" stopIfTrue="1">
      <formula>($AD$6=$AE$6)</formula>
    </cfRule>
  </conditionalFormatting>
  <conditionalFormatting sqref="Y39">
    <cfRule type="expression" dxfId="32" priority="2" stopIfTrue="1">
      <formula>($AD$6=$AE$6)</formula>
    </cfRule>
  </conditionalFormatting>
  <dataValidations xWindow="940" yWindow="681" count="7">
    <dataValidation allowBlank="1" showInputMessage="1" showErrorMessage="1" promptTitle="Spojení přes fyzické osoby" prompt="Uveďte všechny podnikatele, kteří jsou spojeni (podíl přes 50%) prostřednictvím fyzické osoby nebo skupiny fyzických osob (nepodnikatelů) jednajících společně a zároveň působících na stejném nebo sousedním trhu." sqref="A39"/>
    <dataValidation type="whole" allowBlank="1" showInputMessage="1" showErrorMessage="1" errorTitle="Partnerský podnikatel" error="Hodnota musí být v intervalu min. 25%  (včetně) a max. 50% (včetně)." promptTitle="Podíl u podnikatele" prompt="Uveďte podíl v rozmezí 25 - 50%, a to jak u prvního partnerského podnikatele. _x000a_Uveďte tentýž poměr (stejné procento) i u následného propojeného (vazba více než 50%) podnikatele na tohoto podnikatele._x000a_" sqref="G27:G36 P26:P36 Z26:Z36">
      <formula1>25</formula1>
      <formula2>50</formula2>
    </dataValidation>
    <dataValidation allowBlank="1" showInputMessage="1" showErrorMessage="1" promptTitle="Partnerský podnik" prompt="Uveďte všechny podnikatele, kteří mají „vazbu“ na žadatele vyšší než 25% a menší nebo rovnu 50%. Dále pak všechny podnikatele, kteří jsou spojeni s partnerem („vazba“ vyšší než 50%)." sqref="A26"/>
    <dataValidation allowBlank="1" showInputMessage="1" showErrorMessage="1" promptTitle="Údaje o podnikateli" prompt="Požadované údaje uvádějte kompletně za daného podnikatele bez konrétního procentuálního podílu. Do součtu se počítá celkový počet zaměstnanců bez ohledu na výši procentuálního podílu (musí být vyšší jak 50%)." sqref="D11:D23 M11:M23 W11:W23"/>
    <dataValidation allowBlank="1" showInputMessage="1" showErrorMessage="1" promptTitle="Spojený (propojený):" prompt="Uveďte všechny podnikatele, které mají „vazbu“ na žadatele vyšší než 50% a dále všechny podnikatele, kteří jsou s těmito podnikateli spojeni („vazba“ vyšší než 50%), a to buď bezprostředně, nebo jako součást řetězce spojených podnikatelů." sqref="A11"/>
    <dataValidation type="whole" allowBlank="1" showInputMessage="1" showErrorMessage="1" errorTitle="Partnerský podnikatel" error="Hodnota musí být v intervalu min. 25%  (včetně) a max. 50% (včetně)." promptTitle="Podíl u podnikatele" prompt="V případě partnera s přímou vazbou na žadatele zadejte procentuální výši „vazby“ (více než 25% - max. 50%). U podnikatelů spojených s partnerem zadejte stejné procento, jako je výše „vazby“ partnera vůči žadateli._x000a_" sqref="G26">
      <formula1>25</formula1>
      <formula2>50</formula2>
    </dataValidation>
    <dataValidation allowBlank="1" showInputMessage="1" showErrorMessage="1" promptTitle="Údaje o podnikateli" prompt="Uveďte celkový počet zaměstnanců/Aktiv/Obratu. Přepočet bude udělán automaticky dle zadaného procenta do celkového součtu." sqref="D26"/>
  </dataValidations>
  <pageMargins left="0.62992125984251968" right="0.55118110236220474" top="0.55118110236220474" bottom="0.47244094488188981" header="0.31496062992125984" footer="0.31496062992125984"/>
  <pageSetup paperSize="9" scale="7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99686BA0-5167-4AE3-AF90-84E6EC4F778A}">
            <xm:f>PROHLÁŠENÍ!$B$30="nelze určit"</xm:f>
            <x14:dxf>
              <fill>
                <patternFill>
                  <bgColor rgb="FF92D050"/>
                </patternFill>
              </fill>
            </x14:dxf>
          </x14:cfRule>
          <xm:sqref>W11:Y23 W26:Z36 W40:Y44 W39</xm:sqref>
        </x14:conditionalFormatting>
        <x14:conditionalFormatting xmlns:xm="http://schemas.microsoft.com/office/excel/2006/main">
          <x14:cfRule type="expression" priority="3" id="{D9AFD25A-A383-4309-BAEC-45070B463DE2}">
            <xm:f>PROHLÁŠENÍ!$B$30="nelze určit"</xm:f>
            <x14:dxf>
              <fill>
                <patternFill>
                  <bgColor rgb="FF92D050"/>
                </patternFill>
              </fill>
            </x14:dxf>
          </x14:cfRule>
          <xm:sqref>X39</xm:sqref>
        </x14:conditionalFormatting>
        <x14:conditionalFormatting xmlns:xm="http://schemas.microsoft.com/office/excel/2006/main">
          <x14:cfRule type="expression" priority="1" id="{3231811F-2220-40C5-AC3D-81AC4DA0E714}">
            <xm:f>PROHLÁŠENÍ!$B$30="nelze určit"</xm:f>
            <x14:dxf>
              <fill>
                <patternFill>
                  <bgColor rgb="FF92D050"/>
                </patternFill>
              </fill>
            </x14:dxf>
          </x14:cfRule>
          <xm:sqref>Y39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Z30"/>
  <sheetViews>
    <sheetView zoomScaleNormal="100" zoomScaleSheetLayoutView="145" workbookViewId="0"/>
  </sheetViews>
  <sheetFormatPr defaultColWidth="9.1796875" defaultRowHeight="11.5" x14ac:dyDescent="0.25"/>
  <cols>
    <col min="1" max="1" width="81.7265625" style="170" customWidth="1"/>
    <col min="2" max="16384" width="9.1796875" style="170"/>
  </cols>
  <sheetData>
    <row r="1" spans="1:26" ht="19.5" customHeight="1" x14ac:dyDescent="0.25">
      <c r="A1" s="183" t="s">
        <v>36</v>
      </c>
      <c r="B1" s="45"/>
      <c r="C1" s="45"/>
      <c r="D1" s="45"/>
      <c r="E1" s="45"/>
      <c r="F1" s="45"/>
      <c r="G1" s="45"/>
      <c r="H1" s="45"/>
      <c r="I1" s="45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4.5" customHeight="1" thickBot="1" x14ac:dyDescent="0.3">
      <c r="A2" s="177" t="s">
        <v>41</v>
      </c>
    </row>
    <row r="3" spans="1:26" ht="11.25" customHeight="1" thickBot="1" x14ac:dyDescent="0.3">
      <c r="A3" s="178"/>
      <c r="B3" s="248"/>
      <c r="C3" s="248"/>
      <c r="D3" s="248"/>
      <c r="E3" s="248"/>
      <c r="F3" s="248"/>
      <c r="G3" s="171"/>
      <c r="H3" s="171"/>
      <c r="I3" s="171"/>
    </row>
    <row r="4" spans="1:26" ht="18" customHeight="1" x14ac:dyDescent="0.25">
      <c r="A4" s="179" t="s">
        <v>47</v>
      </c>
      <c r="B4" s="172"/>
      <c r="C4" s="173"/>
      <c r="D4" s="173"/>
      <c r="E4" s="173"/>
      <c r="F4" s="173"/>
      <c r="G4" s="173"/>
      <c r="H4" s="173"/>
      <c r="I4" s="173"/>
    </row>
    <row r="5" spans="1:26" ht="51" customHeight="1" x14ac:dyDescent="0.25">
      <c r="A5" s="180" t="s">
        <v>45</v>
      </c>
      <c r="B5" s="172"/>
      <c r="C5" s="172"/>
      <c r="D5" s="172"/>
      <c r="E5" s="173"/>
      <c r="F5" s="173"/>
      <c r="G5" s="173"/>
      <c r="H5" s="173"/>
      <c r="I5" s="173"/>
    </row>
    <row r="6" spans="1:26" ht="42" customHeight="1" thickBot="1" x14ac:dyDescent="0.3">
      <c r="A6" s="181" t="s">
        <v>46</v>
      </c>
      <c r="B6" s="172"/>
      <c r="C6" s="172"/>
      <c r="D6" s="172"/>
      <c r="E6" s="173"/>
      <c r="F6" s="173"/>
      <c r="G6" s="173"/>
      <c r="H6" s="173"/>
      <c r="I6" s="173"/>
    </row>
    <row r="7" spans="1:26" ht="11.25" customHeight="1" thickBot="1" x14ac:dyDescent="0.3">
      <c r="A7" s="178"/>
      <c r="B7" s="172"/>
      <c r="C7" s="172"/>
      <c r="D7" s="172"/>
      <c r="E7" s="173"/>
      <c r="F7" s="173"/>
      <c r="G7" s="173"/>
      <c r="H7" s="173"/>
      <c r="I7" s="173"/>
    </row>
    <row r="8" spans="1:26" ht="17.25" customHeight="1" x14ac:dyDescent="0.25">
      <c r="A8" s="179" t="s">
        <v>48</v>
      </c>
      <c r="B8" s="172"/>
      <c r="C8" s="172"/>
      <c r="D8" s="172"/>
      <c r="E8" s="173"/>
      <c r="F8" s="173"/>
      <c r="G8" s="173"/>
      <c r="H8" s="173"/>
      <c r="I8" s="173"/>
    </row>
    <row r="9" spans="1:26" ht="61.5" customHeight="1" x14ac:dyDescent="0.25">
      <c r="A9" s="182" t="s">
        <v>42</v>
      </c>
      <c r="B9" s="171"/>
      <c r="C9" s="171"/>
      <c r="D9" s="171"/>
      <c r="E9" s="171"/>
      <c r="F9" s="171"/>
      <c r="G9" s="171"/>
      <c r="H9" s="171"/>
      <c r="I9" s="171"/>
    </row>
    <row r="10" spans="1:26" ht="27" customHeight="1" x14ac:dyDescent="0.3">
      <c r="A10" s="180" t="s">
        <v>43</v>
      </c>
      <c r="B10" s="248"/>
      <c r="C10" s="250"/>
      <c r="D10" s="250"/>
      <c r="E10" s="250"/>
      <c r="F10" s="250"/>
      <c r="G10" s="250"/>
      <c r="H10" s="250"/>
      <c r="I10" s="250"/>
      <c r="J10" s="250"/>
    </row>
    <row r="11" spans="1:26" ht="16.5" customHeight="1" thickBot="1" x14ac:dyDescent="0.3">
      <c r="A11" s="181" t="s">
        <v>44</v>
      </c>
      <c r="B11" s="171"/>
      <c r="C11" s="171"/>
      <c r="D11" s="171"/>
      <c r="E11" s="171"/>
      <c r="F11" s="171"/>
      <c r="G11" s="171"/>
      <c r="H11" s="171"/>
      <c r="I11" s="171"/>
    </row>
    <row r="12" spans="1:26" ht="11.25" customHeight="1" thickBot="1" x14ac:dyDescent="0.3">
      <c r="A12" s="178"/>
      <c r="B12" s="248"/>
      <c r="C12" s="248"/>
      <c r="D12" s="248"/>
      <c r="E12" s="248"/>
      <c r="F12" s="248"/>
      <c r="G12" s="171"/>
      <c r="H12" s="171"/>
      <c r="I12" s="171"/>
    </row>
    <row r="13" spans="1:26" ht="17.25" customHeight="1" x14ac:dyDescent="0.25">
      <c r="A13" s="179" t="s">
        <v>49</v>
      </c>
      <c r="B13" s="171"/>
      <c r="C13" s="171"/>
      <c r="D13" s="171"/>
      <c r="E13" s="171"/>
      <c r="F13" s="171"/>
      <c r="G13" s="171"/>
      <c r="H13" s="171"/>
      <c r="I13" s="171"/>
    </row>
    <row r="14" spans="1:26" ht="18" customHeight="1" x14ac:dyDescent="0.25">
      <c r="A14" s="182" t="s">
        <v>50</v>
      </c>
      <c r="B14" s="171"/>
      <c r="C14" s="171"/>
      <c r="D14" s="171"/>
      <c r="E14" s="171"/>
      <c r="F14" s="171"/>
      <c r="G14" s="171"/>
      <c r="H14" s="171"/>
      <c r="I14" s="171"/>
    </row>
    <row r="15" spans="1:26" ht="39.75" customHeight="1" thickBot="1" x14ac:dyDescent="0.35">
      <c r="A15" s="181" t="s">
        <v>51</v>
      </c>
      <c r="B15" s="248"/>
      <c r="C15" s="248"/>
      <c r="D15" s="248"/>
      <c r="E15" s="248"/>
      <c r="F15" s="248"/>
      <c r="G15" s="251"/>
      <c r="H15" s="251"/>
      <c r="I15" s="251"/>
      <c r="J15" s="251"/>
      <c r="K15" s="251"/>
      <c r="L15" s="251"/>
    </row>
    <row r="16" spans="1:26" ht="11.25" customHeight="1" thickBot="1" x14ac:dyDescent="0.35">
      <c r="A16" s="178"/>
      <c r="B16" s="175"/>
      <c r="C16" s="175"/>
      <c r="D16" s="175"/>
      <c r="E16" s="175"/>
      <c r="F16" s="175"/>
      <c r="G16" s="176"/>
      <c r="H16" s="176"/>
      <c r="I16" s="176"/>
      <c r="J16" s="176"/>
      <c r="K16" s="176"/>
      <c r="L16" s="176"/>
    </row>
    <row r="17" spans="1:12" ht="17.25" customHeight="1" x14ac:dyDescent="0.3">
      <c r="A17" s="179" t="s">
        <v>136</v>
      </c>
      <c r="B17" s="248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1:12" ht="28.5" customHeight="1" thickBot="1" x14ac:dyDescent="0.3">
      <c r="A18" s="181" t="s">
        <v>52</v>
      </c>
      <c r="B18" s="248"/>
      <c r="C18" s="249"/>
      <c r="D18" s="249"/>
      <c r="E18" s="249"/>
      <c r="F18" s="249"/>
      <c r="G18" s="249"/>
      <c r="H18" s="249"/>
      <c r="I18" s="249"/>
    </row>
    <row r="19" spans="1:12" ht="11.25" customHeight="1" thickBot="1" x14ac:dyDescent="0.3">
      <c r="A19" s="178"/>
      <c r="B19" s="175"/>
      <c r="C19" s="171"/>
      <c r="D19" s="171"/>
      <c r="E19" s="171"/>
      <c r="F19" s="171"/>
      <c r="G19" s="171"/>
      <c r="H19" s="171"/>
      <c r="I19" s="171"/>
    </row>
    <row r="20" spans="1:12" ht="17.25" customHeight="1" x14ac:dyDescent="0.25">
      <c r="A20" s="179" t="s">
        <v>137</v>
      </c>
      <c r="B20" s="171"/>
      <c r="C20" s="171"/>
      <c r="D20" s="171"/>
      <c r="E20" s="171"/>
      <c r="F20" s="171"/>
      <c r="G20" s="171"/>
      <c r="H20" s="171"/>
      <c r="I20" s="171"/>
    </row>
    <row r="21" spans="1:12" ht="40.5" customHeight="1" thickBot="1" x14ac:dyDescent="0.3">
      <c r="A21" s="181" t="s">
        <v>53</v>
      </c>
      <c r="B21" s="175"/>
      <c r="C21" s="175"/>
      <c r="D21" s="175"/>
      <c r="E21" s="175"/>
      <c r="F21" s="175"/>
      <c r="G21" s="171"/>
      <c r="H21" s="171"/>
      <c r="I21" s="171"/>
    </row>
    <row r="22" spans="1:12" x14ac:dyDescent="0.25">
      <c r="A22" s="174"/>
      <c r="B22" s="248"/>
      <c r="C22" s="248"/>
      <c r="D22" s="248"/>
      <c r="E22" s="248"/>
      <c r="F22" s="248"/>
      <c r="G22" s="171"/>
      <c r="H22" s="171"/>
      <c r="I22" s="171"/>
    </row>
    <row r="23" spans="1:12" x14ac:dyDescent="0.25">
      <c r="A23" s="174"/>
      <c r="B23" s="171"/>
      <c r="C23" s="171"/>
      <c r="D23" s="171"/>
      <c r="E23" s="171"/>
      <c r="F23" s="171"/>
      <c r="G23" s="171"/>
      <c r="H23" s="171"/>
      <c r="I23" s="171"/>
    </row>
    <row r="24" spans="1:12" x14ac:dyDescent="0.25">
      <c r="A24" s="174"/>
      <c r="B24" s="171"/>
      <c r="C24" s="171"/>
      <c r="D24" s="171"/>
      <c r="E24" s="171"/>
      <c r="F24" s="171"/>
      <c r="G24" s="171"/>
      <c r="H24" s="171"/>
      <c r="I24" s="171"/>
    </row>
    <row r="25" spans="1:12" x14ac:dyDescent="0.25">
      <c r="A25" s="174"/>
      <c r="B25" s="171"/>
      <c r="C25" s="171"/>
      <c r="D25" s="171"/>
      <c r="E25" s="171"/>
      <c r="F25" s="171"/>
      <c r="G25" s="171"/>
      <c r="H25" s="171"/>
      <c r="I25" s="171"/>
    </row>
    <row r="26" spans="1:12" x14ac:dyDescent="0.25">
      <c r="A26" s="174"/>
      <c r="B26" s="171"/>
      <c r="C26" s="171"/>
      <c r="D26" s="171"/>
      <c r="E26" s="171"/>
      <c r="F26" s="171"/>
      <c r="G26" s="171"/>
      <c r="H26" s="171"/>
      <c r="I26" s="171"/>
    </row>
    <row r="27" spans="1:12" x14ac:dyDescent="0.25">
      <c r="A27" s="174"/>
      <c r="B27" s="171"/>
      <c r="C27" s="171"/>
      <c r="D27" s="171"/>
      <c r="E27" s="171"/>
      <c r="F27" s="171"/>
      <c r="G27" s="171"/>
      <c r="H27" s="171"/>
      <c r="I27" s="171"/>
    </row>
    <row r="28" spans="1:12" x14ac:dyDescent="0.25">
      <c r="A28" s="174"/>
      <c r="B28" s="248"/>
      <c r="C28" s="248"/>
      <c r="D28" s="248"/>
      <c r="E28" s="248"/>
      <c r="F28" s="248"/>
      <c r="G28" s="248"/>
      <c r="H28" s="171"/>
      <c r="I28" s="171"/>
    </row>
    <row r="29" spans="1:12" x14ac:dyDescent="0.25">
      <c r="B29" s="171"/>
      <c r="C29" s="171"/>
      <c r="D29" s="171"/>
      <c r="E29" s="171"/>
      <c r="F29" s="171"/>
      <c r="G29" s="171"/>
      <c r="H29" s="171"/>
      <c r="I29" s="171"/>
    </row>
    <row r="30" spans="1:12" x14ac:dyDescent="0.25">
      <c r="B30" s="171"/>
      <c r="C30" s="171"/>
      <c r="D30" s="171"/>
      <c r="E30" s="171"/>
      <c r="F30" s="171"/>
      <c r="G30" s="171"/>
      <c r="H30" s="171"/>
      <c r="I30" s="171"/>
    </row>
  </sheetData>
  <sheetProtection password="CD1E" sheet="1" objects="1" scenarios="1" selectLockedCells="1" selectUnlockedCells="1"/>
  <mergeCells count="8">
    <mergeCell ref="B18:I18"/>
    <mergeCell ref="B22:F22"/>
    <mergeCell ref="B28:G28"/>
    <mergeCell ref="B3:F3"/>
    <mergeCell ref="B10:J10"/>
    <mergeCell ref="B12:F12"/>
    <mergeCell ref="B15:L15"/>
    <mergeCell ref="B17:L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0"/>
  <sheetViews>
    <sheetView showGridLines="0" topLeftCell="A19" zoomScaleNormal="100" zoomScaleSheetLayoutView="100" zoomScalePageLayoutView="115" workbookViewId="0">
      <selection activeCell="D13" sqref="D13"/>
    </sheetView>
  </sheetViews>
  <sheetFormatPr defaultColWidth="9.1796875" defaultRowHeight="14.5" x14ac:dyDescent="0.35"/>
  <cols>
    <col min="1" max="1" width="35.1796875" style="17" customWidth="1"/>
    <col min="2" max="2" width="17.81640625" style="17" customWidth="1"/>
    <col min="3" max="3" width="16.26953125" style="17" customWidth="1"/>
    <col min="4" max="4" width="15" style="17" customWidth="1"/>
    <col min="5" max="11" width="9.1796875" style="17"/>
    <col min="12" max="14" width="9.54296875" style="17" bestFit="1" customWidth="1"/>
    <col min="15" max="16384" width="9.1796875" style="17"/>
  </cols>
  <sheetData>
    <row r="1" spans="1:14" ht="24" customHeight="1" x14ac:dyDescent="0.35">
      <c r="A1" s="274" t="s">
        <v>110</v>
      </c>
      <c r="B1" s="275"/>
      <c r="C1" s="275"/>
      <c r="D1" s="275"/>
    </row>
    <row r="2" spans="1:14" ht="10" customHeight="1" x14ac:dyDescent="0.35">
      <c r="A2" s="16"/>
      <c r="B2" s="16"/>
      <c r="C2" s="16"/>
    </row>
    <row r="3" spans="1:14" x14ac:dyDescent="0.35">
      <c r="A3" s="18" t="s">
        <v>26</v>
      </c>
      <c r="B3" s="16"/>
      <c r="C3" s="16"/>
    </row>
    <row r="4" spans="1:14" ht="15" customHeight="1" x14ac:dyDescent="0.35">
      <c r="A4" s="262"/>
      <c r="B4" s="276"/>
      <c r="C4" s="276"/>
      <c r="D4" s="263"/>
    </row>
    <row r="5" spans="1:14" ht="16.5" customHeight="1" x14ac:dyDescent="0.35">
      <c r="A5" s="19" t="s">
        <v>0</v>
      </c>
      <c r="B5" s="16"/>
      <c r="C5" s="16"/>
    </row>
    <row r="6" spans="1:14" ht="16.5" customHeight="1" x14ac:dyDescent="0.35">
      <c r="A6" s="100"/>
      <c r="B6" s="36"/>
      <c r="C6" s="36"/>
      <c r="D6" s="36"/>
    </row>
    <row r="7" spans="1:14" ht="10" customHeight="1" x14ac:dyDescent="0.35">
      <c r="A7" s="20"/>
      <c r="B7" s="20"/>
      <c r="C7" s="20"/>
    </row>
    <row r="8" spans="1:14" ht="16.5" customHeight="1" x14ac:dyDescent="0.35">
      <c r="A8" s="201" t="s">
        <v>111</v>
      </c>
      <c r="B8" s="201"/>
      <c r="C8" s="201"/>
      <c r="D8" s="201"/>
    </row>
    <row r="9" spans="1:14" ht="28.5" customHeight="1" x14ac:dyDescent="0.35">
      <c r="A9" s="278" t="s">
        <v>123</v>
      </c>
      <c r="B9" s="278"/>
      <c r="C9" s="278"/>
      <c r="D9" s="278"/>
    </row>
    <row r="10" spans="1:14" ht="18" customHeight="1" x14ac:dyDescent="0.35">
      <c r="A10" s="277"/>
      <c r="B10" s="277"/>
      <c r="C10" s="277"/>
      <c r="D10" s="277"/>
    </row>
    <row r="11" spans="1:14" ht="7.5" customHeight="1" x14ac:dyDescent="0.35">
      <c r="A11" s="92"/>
      <c r="B11" s="92"/>
      <c r="C11" s="92"/>
      <c r="D11" s="92"/>
    </row>
    <row r="12" spans="1:14" ht="15" customHeight="1" x14ac:dyDescent="0.35">
      <c r="A12" s="93"/>
      <c r="B12" s="93"/>
      <c r="C12" s="93"/>
      <c r="D12" s="93"/>
    </row>
    <row r="13" spans="1:14" ht="12.75" customHeight="1" x14ac:dyDescent="0.35">
      <c r="A13" s="252" t="s">
        <v>118</v>
      </c>
      <c r="B13" s="252"/>
      <c r="C13" s="253"/>
      <c r="D13" s="85"/>
      <c r="L13" s="42"/>
      <c r="M13" s="42"/>
      <c r="N13" s="42"/>
    </row>
    <row r="14" spans="1:14" ht="16.5" customHeight="1" x14ac:dyDescent="0.35">
      <c r="A14" s="252" t="s">
        <v>112</v>
      </c>
      <c r="B14" s="252"/>
      <c r="C14" s="253"/>
      <c r="D14" s="35"/>
      <c r="L14" s="42"/>
      <c r="M14" s="42"/>
      <c r="N14" s="42"/>
    </row>
    <row r="15" spans="1:14" ht="17.25" customHeight="1" x14ac:dyDescent="0.35">
      <c r="A15" s="252" t="s">
        <v>29</v>
      </c>
      <c r="B15" s="252"/>
      <c r="C15" s="253"/>
      <c r="D15" s="35">
        <v>2019</v>
      </c>
      <c r="E15" s="47"/>
      <c r="F15" s="47"/>
      <c r="G15" s="47"/>
      <c r="H15" s="47"/>
      <c r="I15" s="47"/>
      <c r="J15" s="47"/>
      <c r="K15" s="47"/>
      <c r="L15" s="53"/>
      <c r="M15" s="53"/>
      <c r="N15" s="42"/>
    </row>
    <row r="16" spans="1:14" ht="16.5" customHeight="1" x14ac:dyDescent="0.35">
      <c r="A16" s="252" t="s">
        <v>121</v>
      </c>
      <c r="B16" s="252"/>
      <c r="C16" s="253"/>
      <c r="D16" s="95"/>
      <c r="L16" s="42"/>
      <c r="M16" s="42"/>
      <c r="N16" s="42"/>
    </row>
    <row r="17" spans="1:14" ht="16.5" customHeight="1" x14ac:dyDescent="0.35">
      <c r="A17" s="94"/>
      <c r="B17" s="94"/>
      <c r="C17" s="94"/>
      <c r="L17" s="42"/>
      <c r="M17" s="42"/>
      <c r="N17" s="42"/>
    </row>
    <row r="18" spans="1:14" ht="39.75" customHeight="1" x14ac:dyDescent="0.35">
      <c r="A18" s="269" t="s">
        <v>119</v>
      </c>
      <c r="B18" s="269"/>
      <c r="C18" s="270"/>
      <c r="D18" s="35"/>
      <c r="L18" s="42"/>
      <c r="M18" s="42"/>
      <c r="N18" s="42"/>
    </row>
    <row r="19" spans="1:14" ht="42" customHeight="1" x14ac:dyDescent="0.35">
      <c r="A19" s="269" t="s">
        <v>120</v>
      </c>
      <c r="B19" s="269"/>
      <c r="C19" s="270"/>
      <c r="D19" s="35"/>
      <c r="L19" s="42"/>
      <c r="M19" s="42"/>
      <c r="N19" s="42"/>
    </row>
    <row r="20" spans="1:14" ht="7.5" customHeight="1" x14ac:dyDescent="0.35">
      <c r="A20" s="21"/>
      <c r="B20" s="32"/>
      <c r="C20" s="32"/>
      <c r="D20" s="32"/>
    </row>
    <row r="21" spans="1:14" ht="7.5" customHeight="1" x14ac:dyDescent="0.35">
      <c r="A21" s="21"/>
      <c r="B21" s="21"/>
      <c r="C21" s="21"/>
      <c r="D21" s="21"/>
    </row>
    <row r="22" spans="1:14" ht="16.5" customHeight="1" x14ac:dyDescent="0.35">
      <c r="A22" s="254" t="s">
        <v>122</v>
      </c>
      <c r="B22" s="255"/>
      <c r="C22" s="255"/>
      <c r="D22" s="256"/>
    </row>
    <row r="23" spans="1:14" x14ac:dyDescent="0.35">
      <c r="A23" s="96"/>
      <c r="C23" s="259"/>
      <c r="D23" s="260"/>
    </row>
    <row r="24" spans="1:14" x14ac:dyDescent="0.35">
      <c r="A24" s="97"/>
      <c r="C24" s="98">
        <f>IF($D$15="","",D24-1)</f>
        <v>2018</v>
      </c>
      <c r="D24" s="98">
        <f>IF(D15="","",D15)</f>
        <v>2019</v>
      </c>
    </row>
    <row r="25" spans="1:14" x14ac:dyDescent="0.35">
      <c r="A25" s="257" t="s">
        <v>82</v>
      </c>
      <c r="B25" s="258"/>
      <c r="C25" s="72"/>
      <c r="D25" s="72"/>
    </row>
    <row r="26" spans="1:14" x14ac:dyDescent="0.35">
      <c r="A26" s="257" t="s">
        <v>83</v>
      </c>
      <c r="B26" s="258"/>
      <c r="C26" s="72"/>
      <c r="D26" s="72"/>
    </row>
    <row r="27" spans="1:14" x14ac:dyDescent="0.35">
      <c r="A27" s="257" t="s">
        <v>87</v>
      </c>
      <c r="B27" s="258"/>
      <c r="C27" s="72"/>
      <c r="D27" s="72"/>
    </row>
    <row r="28" spans="1:14" x14ac:dyDescent="0.35">
      <c r="A28" s="257" t="s">
        <v>88</v>
      </c>
      <c r="B28" s="258"/>
      <c r="C28" s="72"/>
      <c r="D28" s="72"/>
    </row>
    <row r="29" spans="1:14" x14ac:dyDescent="0.35">
      <c r="A29" s="257" t="s">
        <v>89</v>
      </c>
      <c r="B29" s="258"/>
      <c r="C29" s="72"/>
      <c r="D29" s="72"/>
    </row>
    <row r="30" spans="1:14" x14ac:dyDescent="0.35">
      <c r="A30" s="257" t="s">
        <v>93</v>
      </c>
      <c r="B30" s="258"/>
      <c r="C30" s="72"/>
      <c r="D30" s="72"/>
    </row>
    <row r="31" spans="1:14" x14ac:dyDescent="0.35">
      <c r="A31" s="257" t="s">
        <v>94</v>
      </c>
      <c r="B31" s="258"/>
      <c r="C31" s="72"/>
      <c r="D31" s="72"/>
    </row>
    <row r="32" spans="1:14" x14ac:dyDescent="0.35">
      <c r="A32" s="257" t="s">
        <v>96</v>
      </c>
      <c r="B32" s="258"/>
      <c r="C32" s="72"/>
      <c r="D32" s="72"/>
    </row>
    <row r="33" spans="1:4" x14ac:dyDescent="0.35">
      <c r="A33" s="257" t="s">
        <v>97</v>
      </c>
      <c r="B33" s="258"/>
      <c r="C33" s="72"/>
      <c r="D33" s="72"/>
    </row>
    <row r="34" spans="1:4" ht="15" customHeight="1" x14ac:dyDescent="0.35">
      <c r="A34" s="266" t="s">
        <v>126</v>
      </c>
      <c r="B34" s="266"/>
      <c r="C34" s="266"/>
      <c r="D34" s="266"/>
    </row>
    <row r="35" spans="1:4" ht="7.5" customHeight="1" x14ac:dyDescent="0.35">
      <c r="A35" s="21"/>
      <c r="B35" s="21"/>
      <c r="C35" s="21"/>
      <c r="D35" s="21"/>
    </row>
    <row r="36" spans="1:4" ht="7.5" customHeight="1" x14ac:dyDescent="0.35">
      <c r="A36" s="21"/>
      <c r="B36" s="21"/>
      <c r="C36" s="21"/>
      <c r="D36" s="21"/>
    </row>
    <row r="37" spans="1:4" s="40" customFormat="1" ht="25.5" customHeight="1" x14ac:dyDescent="0.35">
      <c r="A37" s="23" t="s">
        <v>113</v>
      </c>
      <c r="B37" s="21"/>
      <c r="C37" s="21"/>
      <c r="D37" s="21"/>
    </row>
    <row r="38" spans="1:4" ht="24.75" customHeight="1" x14ac:dyDescent="0.35">
      <c r="A38" s="91" t="str">
        <f>'Výpočty PVO'!F25</f>
        <v xml:space="preserve">Dle nařízení Komise (EU) č. 651/2014 </v>
      </c>
      <c r="B38" s="90" t="str">
        <f>IF(D25="","",'Výpočty PVO'!I25)</f>
        <v/>
      </c>
      <c r="C38" s="261" t="str">
        <f>'Výpočty PVO'!J25</f>
        <v>o podnik v obtížích.</v>
      </c>
      <c r="D38" s="261"/>
    </row>
    <row r="39" spans="1:4" s="89" customFormat="1" ht="16.5" customHeight="1" x14ac:dyDescent="0.35">
      <c r="A39" s="86"/>
      <c r="B39" s="87"/>
      <c r="C39" s="88"/>
      <c r="D39" s="88"/>
    </row>
    <row r="40" spans="1:4" s="41" customFormat="1" ht="25.5" customHeight="1" x14ac:dyDescent="0.35">
      <c r="A40" s="267" t="s">
        <v>32</v>
      </c>
      <c r="B40" s="267"/>
      <c r="C40" s="267"/>
      <c r="D40" s="267"/>
    </row>
    <row r="41" spans="1:4" s="41" customFormat="1" ht="24.75" customHeight="1" x14ac:dyDescent="0.35">
      <c r="A41" s="267" t="s">
        <v>114</v>
      </c>
      <c r="B41" s="267"/>
      <c r="C41" s="267"/>
      <c r="D41" s="267"/>
    </row>
    <row r="42" spans="1:4" ht="16.5" customHeight="1" x14ac:dyDescent="0.35">
      <c r="A42" s="267" t="s">
        <v>40</v>
      </c>
      <c r="B42" s="267"/>
      <c r="C42" s="267"/>
      <c r="D42" s="267"/>
    </row>
    <row r="43" spans="1:4" ht="102" customHeight="1" x14ac:dyDescent="0.35">
      <c r="A43" s="267" t="s">
        <v>115</v>
      </c>
      <c r="B43" s="267"/>
      <c r="C43" s="267"/>
      <c r="D43" s="267"/>
    </row>
    <row r="44" spans="1:4" ht="16.5" customHeight="1" x14ac:dyDescent="0.35">
      <c r="A44" s="267" t="s">
        <v>116</v>
      </c>
      <c r="B44" s="267"/>
      <c r="C44" s="267"/>
      <c r="D44" s="267"/>
    </row>
    <row r="45" spans="1:4" ht="25.5" customHeight="1" x14ac:dyDescent="0.35">
      <c r="A45" s="267" t="s">
        <v>117</v>
      </c>
      <c r="B45" s="267"/>
      <c r="C45" s="267"/>
      <c r="D45" s="267"/>
    </row>
    <row r="46" spans="1:4" ht="25.5" customHeight="1" x14ac:dyDescent="0.35">
      <c r="A46" s="52"/>
      <c r="B46" s="52"/>
      <c r="C46" s="52"/>
      <c r="D46" s="52"/>
    </row>
    <row r="47" spans="1:4" ht="17.25" customHeight="1" x14ac:dyDescent="0.35">
      <c r="A47" s="212" t="s">
        <v>33</v>
      </c>
      <c r="B47" s="212"/>
      <c r="C47" s="212"/>
      <c r="D47" s="99">
        <f ca="1">TODAY()</f>
        <v>43885</v>
      </c>
    </row>
    <row r="48" spans="1:4" ht="5.15" customHeight="1" x14ac:dyDescent="0.35">
      <c r="A48" s="44"/>
      <c r="B48" s="44"/>
      <c r="C48" s="44"/>
      <c r="D48" s="43"/>
    </row>
    <row r="49" spans="1:4" ht="23.25" customHeight="1" x14ac:dyDescent="0.35">
      <c r="A49" s="271" t="s">
        <v>30</v>
      </c>
      <c r="B49" s="271"/>
      <c r="C49" s="272" t="s">
        <v>31</v>
      </c>
      <c r="D49" s="273"/>
    </row>
    <row r="50" spans="1:4" ht="36" customHeight="1" x14ac:dyDescent="0.35">
      <c r="A50" s="262"/>
      <c r="B50" s="263"/>
      <c r="C50" s="264"/>
      <c r="D50" s="265"/>
    </row>
    <row r="51" spans="1:4" ht="36" customHeight="1" x14ac:dyDescent="0.35">
      <c r="A51" s="262"/>
      <c r="B51" s="263"/>
      <c r="C51" s="264"/>
      <c r="D51" s="265"/>
    </row>
    <row r="52" spans="1:4" ht="36" customHeight="1" x14ac:dyDescent="0.35">
      <c r="A52" s="262"/>
      <c r="B52" s="263"/>
      <c r="C52" s="264"/>
      <c r="D52" s="265"/>
    </row>
    <row r="53" spans="1:4" ht="30.75" customHeight="1" x14ac:dyDescent="0.35">
      <c r="A53" s="268"/>
      <c r="B53" s="268"/>
      <c r="C53" s="268"/>
      <c r="D53" s="268"/>
    </row>
    <row r="55" spans="1:4" ht="15.5" x14ac:dyDescent="0.35">
      <c r="A55" s="201"/>
      <c r="B55" s="201"/>
      <c r="C55" s="201"/>
      <c r="D55" s="201"/>
    </row>
    <row r="56" spans="1:4" ht="12.75" customHeight="1" x14ac:dyDescent="0.35"/>
    <row r="58" spans="1:4" ht="15.75" customHeight="1" x14ac:dyDescent="0.35"/>
    <row r="65" ht="15.75" customHeight="1" x14ac:dyDescent="0.35"/>
    <row r="68" ht="15.75" customHeight="1" x14ac:dyDescent="0.35"/>
    <row r="72" ht="15.75" customHeight="1" x14ac:dyDescent="0.35"/>
    <row r="74" ht="15.75" customHeight="1" x14ac:dyDescent="0.35"/>
    <row r="78" ht="15.75" customHeight="1" x14ac:dyDescent="0.35"/>
    <row r="86" ht="36" customHeight="1" x14ac:dyDescent="0.35"/>
    <row r="95" ht="12.75" customHeight="1" x14ac:dyDescent="0.35"/>
    <row r="96" ht="17.25" customHeight="1" x14ac:dyDescent="0.35"/>
    <row r="97" ht="7.5" customHeight="1" x14ac:dyDescent="0.35"/>
    <row r="98" ht="27.75" customHeight="1" x14ac:dyDescent="0.35"/>
    <row r="99" ht="38.15" customHeight="1" x14ac:dyDescent="0.35"/>
    <row r="100" ht="38.15" customHeight="1" x14ac:dyDescent="0.35"/>
    <row r="101" ht="38.15" customHeight="1" x14ac:dyDescent="0.35"/>
    <row r="102" ht="46.5" customHeight="1" x14ac:dyDescent="0.35"/>
    <row r="104" ht="24" customHeight="1" x14ac:dyDescent="0.35"/>
    <row r="105" ht="3" customHeight="1" x14ac:dyDescent="0.35"/>
    <row r="106" ht="24" customHeight="1" x14ac:dyDescent="0.35"/>
    <row r="107" ht="3" customHeight="1" x14ac:dyDescent="0.35"/>
    <row r="108" ht="60.75" customHeight="1" x14ac:dyDescent="0.35"/>
    <row r="109" ht="3" customHeight="1" x14ac:dyDescent="0.35"/>
    <row r="110" ht="24.75" customHeight="1" x14ac:dyDescent="0.35"/>
  </sheetData>
  <sheetProtection algorithmName="SHA-512" hashValue="hABSTYX6exTwVBaWhji/znA4iGtDXs0mJxLdbiDsBX0zf2qgVCbF2IOFstYwi2s6L3QaHztCn1stEIdH+5+wAQ==" saltValue="MDfSfYipdna6lxEey5Kx2w==" spinCount="100000" sheet="1" formatRows="0" selectLockedCells="1"/>
  <dataConsolidate/>
  <mergeCells count="41">
    <mergeCell ref="A1:D1"/>
    <mergeCell ref="A4:D4"/>
    <mergeCell ref="A8:D8"/>
    <mergeCell ref="A13:C13"/>
    <mergeCell ref="A14:C14"/>
    <mergeCell ref="A10:D10"/>
    <mergeCell ref="A9:D9"/>
    <mergeCell ref="A55:D55"/>
    <mergeCell ref="A53:D53"/>
    <mergeCell ref="C52:D52"/>
    <mergeCell ref="A40:D40"/>
    <mergeCell ref="A18:C18"/>
    <mergeCell ref="A19:C19"/>
    <mergeCell ref="A42:D42"/>
    <mergeCell ref="A47:C47"/>
    <mergeCell ref="A49:B49"/>
    <mergeCell ref="C49:D49"/>
    <mergeCell ref="A51:B51"/>
    <mergeCell ref="A52:B52"/>
    <mergeCell ref="A45:D45"/>
    <mergeCell ref="C51:D51"/>
    <mergeCell ref="A43:D43"/>
    <mergeCell ref="A44:D44"/>
    <mergeCell ref="C38:D38"/>
    <mergeCell ref="A28:B28"/>
    <mergeCell ref="A29:B29"/>
    <mergeCell ref="A50:B50"/>
    <mergeCell ref="C50:D50"/>
    <mergeCell ref="A30:B30"/>
    <mergeCell ref="A31:B31"/>
    <mergeCell ref="A32:B32"/>
    <mergeCell ref="A33:B33"/>
    <mergeCell ref="A34:D34"/>
    <mergeCell ref="A41:D41"/>
    <mergeCell ref="A15:C15"/>
    <mergeCell ref="A22:D22"/>
    <mergeCell ref="A25:B25"/>
    <mergeCell ref="A26:B26"/>
    <mergeCell ref="A27:B27"/>
    <mergeCell ref="C23:D23"/>
    <mergeCell ref="A16:C16"/>
  </mergeCells>
  <conditionalFormatting sqref="B38:B39">
    <cfRule type="expression" dxfId="28" priority="59" stopIfTrue="1">
      <formula>AND(#REF!="nelze určit")</formula>
    </cfRule>
  </conditionalFormatting>
  <conditionalFormatting sqref="C25">
    <cfRule type="expression" dxfId="27" priority="26" stopIfTrue="1">
      <formula>$D$14="jiná"</formula>
    </cfRule>
    <cfRule type="expression" dxfId="26" priority="27" stopIfTrue="1">
      <formula>$D$14="k.s."</formula>
    </cfRule>
    <cfRule type="expression" dxfId="25" priority="28" stopIfTrue="1">
      <formula>$D$14="v.o.s."</formula>
    </cfRule>
    <cfRule type="expression" dxfId="24" priority="33" stopIfTrue="1">
      <formula>$D$14="s.r.o."</formula>
    </cfRule>
    <cfRule type="expression" dxfId="23" priority="34" stopIfTrue="1">
      <formula>$D$14="a.s."</formula>
    </cfRule>
  </conditionalFormatting>
  <conditionalFormatting sqref="C26:D27">
    <cfRule type="expression" dxfId="22" priority="29" stopIfTrue="1">
      <formula>$D$14="s.r.o."</formula>
    </cfRule>
    <cfRule type="expression" dxfId="21" priority="30" stopIfTrue="1">
      <formula>$D$14="a.s."</formula>
    </cfRule>
  </conditionalFormatting>
  <conditionalFormatting sqref="D25">
    <cfRule type="expression" dxfId="20" priority="21" stopIfTrue="1">
      <formula>$D$14="jiná"</formula>
    </cfRule>
    <cfRule type="expression" dxfId="19" priority="22" stopIfTrue="1">
      <formula>$D$14="k.s."</formula>
    </cfRule>
    <cfRule type="expression" dxfId="18" priority="23" stopIfTrue="1">
      <formula>$D$14="v.o.s."</formula>
    </cfRule>
    <cfRule type="expression" dxfId="17" priority="24" stopIfTrue="1">
      <formula>$D$14="s.r.o."</formula>
    </cfRule>
    <cfRule type="expression" dxfId="16" priority="25" stopIfTrue="1">
      <formula>$D$14="a.s."</formula>
    </cfRule>
  </conditionalFormatting>
  <conditionalFormatting sqref="C33">
    <cfRule type="expression" dxfId="15" priority="16" stopIfTrue="1">
      <formula>$D$14="jiná"</formula>
    </cfRule>
    <cfRule type="expression" dxfId="14" priority="17" stopIfTrue="1">
      <formula>$D$14="k.s."</formula>
    </cfRule>
    <cfRule type="expression" dxfId="13" priority="18" stopIfTrue="1">
      <formula>$D$14="v.o.s."</formula>
    </cfRule>
  </conditionalFormatting>
  <conditionalFormatting sqref="D33">
    <cfRule type="expression" dxfId="12" priority="11" stopIfTrue="1">
      <formula>$D$14="jiná"</formula>
    </cfRule>
    <cfRule type="expression" dxfId="11" priority="12" stopIfTrue="1">
      <formula>$D$14="k.s."</formula>
    </cfRule>
    <cfRule type="expression" dxfId="10" priority="13" stopIfTrue="1">
      <formula>$D$14="v.o.s."</formula>
    </cfRule>
  </conditionalFormatting>
  <conditionalFormatting sqref="C28">
    <cfRule type="expression" dxfId="9" priority="6" stopIfTrue="1">
      <formula>$D$14="jiná"</formula>
    </cfRule>
    <cfRule type="expression" dxfId="8" priority="7" stopIfTrue="1">
      <formula>$D$14="k.s."</formula>
    </cfRule>
    <cfRule type="expression" dxfId="7" priority="8" stopIfTrue="1">
      <formula>$D$14="v.o.s."</formula>
    </cfRule>
  </conditionalFormatting>
  <conditionalFormatting sqref="D28">
    <cfRule type="expression" dxfId="6" priority="1" stopIfTrue="1">
      <formula>$D$14="jiná"</formula>
    </cfRule>
    <cfRule type="expression" dxfId="5" priority="2" stopIfTrue="1">
      <formula>$D$14="k.s."</formula>
    </cfRule>
    <cfRule type="expression" dxfId="4" priority="3" stopIfTrue="1">
      <formula>$D$14="v.o.s."</formula>
    </cfRule>
  </conditionalFormatting>
  <dataValidations xWindow="1015" yWindow="680" count="9">
    <dataValidation type="list" errorStyle="information" allowBlank="1" errorTitle="Pravidlo pro skupinu:" error="V případě, že jste součástí skupiny partnerských a propojených podnikatelů, je nedílnou součástí Prohlášení i List - SKUPINA." promptTitle="Velký podnikatel:" prompt="Pokud jste velkým podnikatelem, uveďte jako odpověď „ANO“ a doplňte požadované údaje za podnikatele (celou skupinu partnerských a propojených podnikatelů), a to pouze za poslední uzavřené účetní období. List – SKUPINA se v tomto případě nevyplňuje. " sqref="D18:D19">
      <formula1>skupina</formula1>
    </dataValidation>
    <dataValidation allowBlank="1" showInputMessage="1" showErrorMessage="1" promptTitle="Identifikační číslo" prompt="Zadejte identifikační číslo právnické osoby/fyzické osoby &quot;podnikající&quot;" sqref="B6:D6"/>
    <dataValidation allowBlank="1" showErrorMessage="1" promptTitle="Obchodní firma/Jméno FOP" prompt="Zadejte přesný název právnické osoby dle obchodního rejstříku, případně jméno fyzické osoby &quot;podnikající&quot;. " sqref="A4:D4"/>
    <dataValidation type="list" allowBlank="1" showInputMessage="1" showErrorMessage="1" promptTitle="Poslední uzavřené období:" prompt="Zadejte rok, za který je sestavená a potvrzená poslední účetní závěrka (podané daňové přiznání) před datem podání žádosti o podporu." sqref="D15">
      <formula1>_rok4</formula1>
    </dataValidation>
    <dataValidation type="custom" errorStyle="information" allowBlank="1" showInputMessage="1" showErrorMessage="1" errorTitle="Limit:" error="Překročen limit maximální výše Aktiv/Majetku pro daný rok pro splnění Definice malého a středního podniku dle Doporučení." sqref="B20:D20">
      <formula1>#REF!=TRUE</formula1>
    </dataValidation>
    <dataValidation type="list" allowBlank="1" showInputMessage="1" showErrorMessage="1" promptTitle="Vyberte" prompt="ze seznamu" sqref="D14">
      <formula1>forma2</formula1>
    </dataValidation>
    <dataValidation allowBlank="1" showInputMessage="1" showErrorMessage="1" promptTitle="Vyberte" prompt="ze seznamu" sqref="D24"/>
    <dataValidation errorStyle="information" allowBlank="1" errorTitle="Pravidlo pro skupinu:" error="V případě, že jste součástí skupiny partnerských a propojených podnikatelů, je nedílnou součástí Prohlášení i List - SKUPINA." promptTitle="Velký podnikatel:" prompt="Pokud jste velkým podnikatelem, uveďte jako odpověď „ANO“ a doplňte požadované údaje za podnikatele (celou skupinu partnerských a propojených podnikatelů), a to pouze za poslední uzavřené účetní období. List – SKUPINA se v tomto případě nevyplňuje. " sqref="D16 D13"/>
    <dataValidation allowBlank="1" showErrorMessage="1" promptTitle="Identifikační číslo" prompt="Zadejte identifikační číslo právnické osoby/fyzické osoby &quot;podnikající&quot;" sqref="A6"/>
  </dataValidations>
  <pageMargins left="0.82677165354330717" right="0.55118110236220474" top="0.94488188976377963" bottom="0.6692913385826772" header="0.31496062992125984" footer="0.31496062992125984"/>
  <pageSetup paperSize="9" scale="99" orientation="portrait" r:id="rId1"/>
  <headerFooter scaleWithDoc="0">
    <oddHeader>&amp;L&amp;G</oddHeader>
    <oddFooter>&amp;L&amp;"Arial,Obyčejné"&amp;6Verze šablony 1.1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5"/>
  <sheetViews>
    <sheetView topLeftCell="A10" zoomScale="85" zoomScaleNormal="85" workbookViewId="0">
      <selection activeCell="A24" sqref="A24:IV24"/>
    </sheetView>
  </sheetViews>
  <sheetFormatPr defaultColWidth="9.1796875" defaultRowHeight="14.5" x14ac:dyDescent="0.35"/>
  <cols>
    <col min="1" max="1" width="9.1796875" style="54"/>
    <col min="2" max="2" width="41" style="54" customWidth="1"/>
    <col min="3" max="4" width="12.54296875" style="54" customWidth="1"/>
    <col min="5" max="5" width="9.1796875" style="54"/>
    <col min="6" max="6" width="9.81640625" style="54" customWidth="1"/>
    <col min="7" max="7" width="10.81640625" style="54" customWidth="1"/>
    <col min="8" max="8" width="12.1796875" style="54" customWidth="1"/>
    <col min="9" max="9" width="10.26953125" style="54" customWidth="1"/>
    <col min="10" max="16384" width="9.1796875" style="54"/>
  </cols>
  <sheetData>
    <row r="1" spans="1:10" hidden="1" x14ac:dyDescent="0.35"/>
    <row r="2" spans="1:10" hidden="1" x14ac:dyDescent="0.35">
      <c r="B2" s="55"/>
      <c r="C2" s="279"/>
      <c r="D2" s="280"/>
      <c r="E2" s="281"/>
    </row>
    <row r="3" spans="1:10" hidden="1" x14ac:dyDescent="0.35">
      <c r="B3" s="55"/>
      <c r="C3" s="56"/>
      <c r="F3" s="57"/>
      <c r="I3" s="58"/>
    </row>
    <row r="4" spans="1:10" hidden="1" x14ac:dyDescent="0.35">
      <c r="B4" s="55"/>
      <c r="C4" s="59"/>
      <c r="D4" s="60"/>
    </row>
    <row r="5" spans="1:10" hidden="1" x14ac:dyDescent="0.35"/>
    <row r="6" spans="1:10" hidden="1" x14ac:dyDescent="0.35"/>
    <row r="7" spans="1:10" x14ac:dyDescent="0.35">
      <c r="B7" s="55"/>
      <c r="C7" s="279"/>
      <c r="D7" s="280"/>
      <c r="E7" s="281"/>
    </row>
    <row r="8" spans="1:10" x14ac:dyDescent="0.35">
      <c r="B8" s="55"/>
      <c r="C8" s="56"/>
      <c r="F8" s="57">
        <f ca="1">TODAY()</f>
        <v>43885</v>
      </c>
      <c r="I8" s="58"/>
    </row>
    <row r="9" spans="1:10" x14ac:dyDescent="0.35">
      <c r="B9" s="55" t="s">
        <v>54</v>
      </c>
      <c r="C9" s="59">
        <f>'Podnik v obtížích'!D13</f>
        <v>0</v>
      </c>
      <c r="D9" s="60" t="s">
        <v>55</v>
      </c>
    </row>
    <row r="12" spans="1:10" x14ac:dyDescent="0.35">
      <c r="C12" s="61" t="s">
        <v>56</v>
      </c>
      <c r="G12" s="62" t="s">
        <v>57</v>
      </c>
      <c r="H12" s="62" t="s">
        <v>58</v>
      </c>
    </row>
    <row r="13" spans="1:10" x14ac:dyDescent="0.35">
      <c r="B13" s="55" t="s">
        <v>59</v>
      </c>
      <c r="C13" s="63" t="s">
        <v>6</v>
      </c>
      <c r="F13" s="54" t="s">
        <v>60</v>
      </c>
      <c r="G13" s="62"/>
      <c r="H13" s="62">
        <f ca="1">IF(OR(C15="v.o.s.",C15="k.s."),D21-1,IF(AND(C13="ano",C14&lt;=1095),D21-1,IF(D21&lt;0,D21+1,0.5*(D22+D23))))</f>
        <v>0</v>
      </c>
      <c r="J13" s="54" t="s">
        <v>61</v>
      </c>
    </row>
    <row r="14" spans="1:10" x14ac:dyDescent="0.35">
      <c r="B14" s="55" t="s">
        <v>62</v>
      </c>
      <c r="C14" s="64">
        <f ca="1">F8-C9</f>
        <v>43885</v>
      </c>
      <c r="F14" s="54" t="s">
        <v>63</v>
      </c>
      <c r="G14" s="62"/>
      <c r="H14" s="62">
        <f ca="1">IF(OR(C15="jiná",C15="s.r.o.",C15="a.s."),D21-1,IF(AND(C13="ano",C14&lt;=1095),D21-1,IF(D21&lt;0,D21+1,(D21-D29-D24)*0.5)))</f>
        <v>0</v>
      </c>
      <c r="J14" s="54" t="s">
        <v>61</v>
      </c>
    </row>
    <row r="15" spans="1:10" x14ac:dyDescent="0.35">
      <c r="B15" s="55" t="s">
        <v>64</v>
      </c>
      <c r="C15" s="63">
        <f>'Podnik v obtížích'!D14</f>
        <v>0</v>
      </c>
      <c r="F15" s="54" t="s">
        <v>66</v>
      </c>
      <c r="G15" s="62">
        <f>IF(C13="ano",0,IF(C21&lt;=0,100,C25/C21))</f>
        <v>0</v>
      </c>
      <c r="H15" s="62">
        <f>IF(C13="ano",0,IF(D21&lt;=0,100,D25/D21))</f>
        <v>0</v>
      </c>
      <c r="J15" s="54" t="s">
        <v>67</v>
      </c>
    </row>
    <row r="16" spans="1:10" x14ac:dyDescent="0.35">
      <c r="A16" s="54" t="s">
        <v>68</v>
      </c>
      <c r="B16" s="55" t="s">
        <v>69</v>
      </c>
      <c r="C16" s="63">
        <f>'Podnik v obtížích'!D18</f>
        <v>0</v>
      </c>
      <c r="F16" s="54" t="s">
        <v>70</v>
      </c>
      <c r="G16" s="65" t="str">
        <f>IF(C27&lt;=0,"100",IF(C13="ne",(C28+C27+C26)/C27,"100"))</f>
        <v>100</v>
      </c>
      <c r="H16" s="65" t="str">
        <f>IF(D27&lt;=0,"100",IF(C13="ne",(D28+D27+D26)/D27,"100"))</f>
        <v>100</v>
      </c>
      <c r="J16" s="54" t="s">
        <v>71</v>
      </c>
    </row>
    <row r="17" spans="1:18" x14ac:dyDescent="0.35">
      <c r="A17" s="54" t="s">
        <v>72</v>
      </c>
      <c r="B17" s="55" t="s">
        <v>73</v>
      </c>
      <c r="C17" s="63">
        <f>'Podnik v obtížích'!D19</f>
        <v>0</v>
      </c>
    </row>
    <row r="18" spans="1:18" x14ac:dyDescent="0.35">
      <c r="F18" s="66" t="s">
        <v>74</v>
      </c>
    </row>
    <row r="19" spans="1:18" x14ac:dyDescent="0.35">
      <c r="C19" s="282" t="s">
        <v>75</v>
      </c>
      <c r="D19" s="282"/>
      <c r="F19" s="54" t="s">
        <v>76</v>
      </c>
      <c r="G19" s="54" t="s">
        <v>77</v>
      </c>
      <c r="N19" s="67"/>
    </row>
    <row r="20" spans="1:18" x14ac:dyDescent="0.35">
      <c r="B20" s="68" t="s">
        <v>78</v>
      </c>
      <c r="C20" s="69">
        <f>D20-1</f>
        <v>2018</v>
      </c>
      <c r="D20" s="70">
        <f>'Podnik v obtížích'!D24</f>
        <v>2019</v>
      </c>
      <c r="F20" s="54" t="s">
        <v>79</v>
      </c>
      <c r="G20" s="54" t="s">
        <v>80</v>
      </c>
    </row>
    <row r="21" spans="1:18" x14ac:dyDescent="0.35">
      <c r="A21" s="71" t="s">
        <v>81</v>
      </c>
      <c r="B21" s="55" t="s">
        <v>82</v>
      </c>
      <c r="C21" s="72">
        <f>'Podnik v obtížích'!C25</f>
        <v>0</v>
      </c>
      <c r="D21" s="72">
        <f>'Podnik v obtížích'!D25</f>
        <v>0</v>
      </c>
      <c r="E21" s="54" t="s">
        <v>124</v>
      </c>
      <c r="R21" s="54" t="s">
        <v>125</v>
      </c>
    </row>
    <row r="22" spans="1:18" x14ac:dyDescent="0.35">
      <c r="B22" s="55" t="s">
        <v>83</v>
      </c>
      <c r="C22" s="72">
        <f>'Podnik v obtížích'!C26</f>
        <v>0</v>
      </c>
      <c r="D22" s="72">
        <f>'Podnik v obtížích'!D26</f>
        <v>0</v>
      </c>
      <c r="E22" s="54" t="s">
        <v>124</v>
      </c>
      <c r="F22" s="73" t="s">
        <v>60</v>
      </c>
      <c r="G22" s="73" t="s">
        <v>63</v>
      </c>
      <c r="H22" s="73" t="s">
        <v>84</v>
      </c>
      <c r="I22" s="73" t="s">
        <v>85</v>
      </c>
      <c r="J22" s="73" t="s">
        <v>86</v>
      </c>
      <c r="K22" s="74"/>
      <c r="L22" s="75"/>
    </row>
    <row r="23" spans="1:18" x14ac:dyDescent="0.35">
      <c r="B23" s="55" t="s">
        <v>87</v>
      </c>
      <c r="C23" s="72">
        <f>'Podnik v obtížích'!C27</f>
        <v>0</v>
      </c>
      <c r="D23" s="72">
        <f>'Podnik v obtížích'!D27</f>
        <v>0</v>
      </c>
      <c r="E23" s="54" t="s">
        <v>124</v>
      </c>
      <c r="F23" s="73" t="str">
        <f ca="1">IF(G45="není v obtížích","ne","ano")</f>
        <v>ne</v>
      </c>
      <c r="G23" s="73" t="str">
        <f ca="1">IF(G46="není v obtížích","ne","ano")</f>
        <v>ne</v>
      </c>
      <c r="H23" s="73" t="str">
        <f>IF(G49="není v obtížích","ne","ano")</f>
        <v>ne</v>
      </c>
      <c r="I23" s="73" t="str">
        <f>IF(G50="není v obtížích","ne","ano")</f>
        <v>ne</v>
      </c>
      <c r="J23" s="73" t="str">
        <f>IF(G51="není v obtížích","ne","ano")</f>
        <v>ne</v>
      </c>
      <c r="K23" s="74"/>
      <c r="L23" s="75"/>
    </row>
    <row r="24" spans="1:18" x14ac:dyDescent="0.35">
      <c r="B24" s="55" t="s">
        <v>88</v>
      </c>
      <c r="C24" s="72">
        <f>'Podnik v obtížích'!C28</f>
        <v>0</v>
      </c>
      <c r="D24" s="72">
        <f>'Podnik v obtížích'!D28</f>
        <v>0</v>
      </c>
      <c r="R24" s="54" t="s">
        <v>125</v>
      </c>
    </row>
    <row r="25" spans="1:18" ht="15" thickBot="1" x14ac:dyDescent="0.4">
      <c r="B25" s="76" t="s">
        <v>89</v>
      </c>
      <c r="C25" s="72">
        <f>'Podnik v obtížích'!C29</f>
        <v>0</v>
      </c>
      <c r="D25" s="72">
        <f>'Podnik v obtížích'!D29</f>
        <v>0</v>
      </c>
      <c r="F25" s="77" t="s">
        <v>90</v>
      </c>
      <c r="G25" s="77"/>
      <c r="H25" s="77"/>
      <c r="I25" s="78" t="str">
        <f ca="1">IF(OR(H13&gt;D21,H14&gt;D21,AND(G15&gt;7.5,H15&gt;7.5,G16&lt;1,H16&lt;1),C16="ano",C17="ano"),"se jedná",IF(AND(C21="",H16&lt;1,H15&gt;7.5),"se jedná","se nejedná"))</f>
        <v>se nejedná</v>
      </c>
      <c r="J25" s="77" t="s">
        <v>91</v>
      </c>
      <c r="K25" s="77"/>
    </row>
    <row r="26" spans="1:18" x14ac:dyDescent="0.35">
      <c r="A26" s="71" t="s">
        <v>92</v>
      </c>
      <c r="B26" s="79" t="s">
        <v>93</v>
      </c>
      <c r="C26" s="72">
        <f>'Podnik v obtížích'!C30</f>
        <v>0</v>
      </c>
      <c r="D26" s="72">
        <f>'Podnik v obtížích'!D30</f>
        <v>0</v>
      </c>
    </row>
    <row r="27" spans="1:18" x14ac:dyDescent="0.35">
      <c r="B27" s="55" t="s">
        <v>94</v>
      </c>
      <c r="C27" s="72">
        <f>'Podnik v obtížích'!C31</f>
        <v>0</v>
      </c>
      <c r="D27" s="72">
        <f>'Podnik v obtížích'!D31</f>
        <v>0</v>
      </c>
      <c r="F27" s="80" t="s">
        <v>95</v>
      </c>
      <c r="G27" s="75"/>
      <c r="H27" s="283"/>
      <c r="I27" s="284"/>
      <c r="J27" s="284"/>
      <c r="K27" s="284"/>
      <c r="L27" s="284"/>
      <c r="M27" s="284"/>
      <c r="N27" s="284"/>
      <c r="O27" s="284"/>
      <c r="P27" s="285"/>
    </row>
    <row r="28" spans="1:18" x14ac:dyDescent="0.35">
      <c r="B28" s="55" t="s">
        <v>96</v>
      </c>
      <c r="C28" s="72">
        <f>'Podnik v obtížích'!C32</f>
        <v>0</v>
      </c>
      <c r="D28" s="72">
        <f>'Podnik v obtížích'!D32</f>
        <v>0</v>
      </c>
      <c r="H28" s="286"/>
      <c r="I28" s="287"/>
      <c r="J28" s="287"/>
      <c r="K28" s="287"/>
      <c r="L28" s="287"/>
      <c r="M28" s="287"/>
      <c r="N28" s="287"/>
      <c r="O28" s="287"/>
      <c r="P28" s="288"/>
      <c r="Q28" s="81"/>
      <c r="R28" s="81"/>
    </row>
    <row r="29" spans="1:18" x14ac:dyDescent="0.35">
      <c r="B29" s="55" t="s">
        <v>97</v>
      </c>
      <c r="C29" s="72">
        <f>'Podnik v obtížích'!C33</f>
        <v>0</v>
      </c>
      <c r="D29" s="72">
        <f>'Podnik v obtížích'!D33</f>
        <v>0</v>
      </c>
      <c r="H29" s="289"/>
      <c r="I29" s="290"/>
      <c r="J29" s="290"/>
      <c r="K29" s="290"/>
      <c r="L29" s="290"/>
      <c r="M29" s="290"/>
      <c r="N29" s="290"/>
      <c r="O29" s="290"/>
      <c r="P29" s="291"/>
      <c r="R29" s="54" t="s">
        <v>125</v>
      </c>
    </row>
    <row r="31" spans="1:18" x14ac:dyDescent="0.35">
      <c r="B31" s="293"/>
      <c r="C31" s="294"/>
      <c r="D31" s="294"/>
      <c r="E31" s="294"/>
      <c r="F31" s="294"/>
      <c r="G31" s="294"/>
      <c r="H31" s="294"/>
      <c r="I31" s="294"/>
    </row>
    <row r="33" spans="1:15" hidden="1" x14ac:dyDescent="0.35"/>
    <row r="34" spans="1:15" hidden="1" x14ac:dyDescent="0.35">
      <c r="F34" s="82"/>
      <c r="I34" s="75"/>
    </row>
    <row r="35" spans="1:15" hidden="1" x14ac:dyDescent="0.35">
      <c r="F35" s="82"/>
      <c r="I35" s="75"/>
    </row>
    <row r="36" spans="1:15" hidden="1" x14ac:dyDescent="0.35">
      <c r="F36" s="82"/>
      <c r="I36" s="75"/>
    </row>
    <row r="37" spans="1:15" hidden="1" x14ac:dyDescent="0.35">
      <c r="F37" s="82"/>
      <c r="I37" s="75"/>
    </row>
    <row r="38" spans="1:15" hidden="1" x14ac:dyDescent="0.35">
      <c r="A38" s="82" t="s">
        <v>98</v>
      </c>
      <c r="B38" s="82" t="s">
        <v>99</v>
      </c>
      <c r="C38" s="82"/>
      <c r="D38" s="82"/>
      <c r="E38" s="82"/>
      <c r="F38" s="82"/>
      <c r="I38" s="75"/>
    </row>
    <row r="39" spans="1:15" hidden="1" x14ac:dyDescent="0.35">
      <c r="A39" s="82" t="s">
        <v>100</v>
      </c>
      <c r="B39" s="82" t="s">
        <v>101</v>
      </c>
      <c r="C39" s="82" t="s">
        <v>102</v>
      </c>
      <c r="D39" s="82" t="s">
        <v>103</v>
      </c>
      <c r="E39" s="82" t="s">
        <v>65</v>
      </c>
      <c r="F39" s="82"/>
      <c r="I39" s="75"/>
    </row>
    <row r="40" spans="1:15" hidden="1" x14ac:dyDescent="0.35">
      <c r="A40" s="82">
        <v>2017</v>
      </c>
      <c r="B40" s="82">
        <v>2018</v>
      </c>
      <c r="C40" s="82">
        <v>2019</v>
      </c>
      <c r="D40" s="82">
        <v>2020</v>
      </c>
      <c r="E40" s="82"/>
      <c r="F40" s="82"/>
      <c r="I40" s="75"/>
    </row>
    <row r="41" spans="1:15" hidden="1" x14ac:dyDescent="0.35">
      <c r="D41" s="75"/>
      <c r="E41" s="83"/>
      <c r="F41" s="83"/>
      <c r="G41" s="75"/>
      <c r="H41" s="75"/>
      <c r="I41" s="75"/>
      <c r="J41" s="75"/>
      <c r="K41" s="75"/>
      <c r="L41" s="75"/>
      <c r="M41" s="75"/>
    </row>
    <row r="42" spans="1:15" hidden="1" x14ac:dyDescent="0.35">
      <c r="D42" s="75"/>
      <c r="E42" s="83"/>
      <c r="F42" s="83"/>
      <c r="G42" s="75"/>
      <c r="H42" s="75"/>
      <c r="I42" s="75"/>
      <c r="J42" s="75"/>
      <c r="K42" s="75"/>
      <c r="L42" s="75"/>
      <c r="M42" s="75"/>
    </row>
    <row r="43" spans="1:15" hidden="1" x14ac:dyDescent="0.35">
      <c r="D43" s="75"/>
      <c r="E43" s="83"/>
      <c r="F43" s="83"/>
      <c r="G43" s="75"/>
      <c r="H43" s="75"/>
      <c r="I43" s="75"/>
      <c r="J43" s="75"/>
      <c r="K43" s="75"/>
      <c r="L43" s="75"/>
      <c r="M43" s="75"/>
    </row>
    <row r="44" spans="1:15" hidden="1" x14ac:dyDescent="0.35">
      <c r="D44" s="75"/>
      <c r="E44" s="83"/>
      <c r="F44" s="75"/>
      <c r="G44" s="75"/>
      <c r="H44" s="75"/>
      <c r="I44" s="75"/>
      <c r="J44" s="75"/>
      <c r="K44" s="75"/>
      <c r="L44" s="75"/>
      <c r="M44" s="75"/>
    </row>
    <row r="45" spans="1:15" hidden="1" x14ac:dyDescent="0.35">
      <c r="D45" s="75"/>
      <c r="E45" s="83"/>
      <c r="F45" s="75" t="s">
        <v>60</v>
      </c>
      <c r="G45" s="84" t="str">
        <f ca="1">IF(AND(OR(C15=A39,C15=B39,C15=E39),OR(C13="ne",AND(C13="ano",C14&gt;1095))),IF(D21&lt;0,"je v obtížích",IF(0.5*(D22+D23)&lt;D21,"je v obtížích","není v obtížích")),"není v obtížích")</f>
        <v>není v obtížích</v>
      </c>
      <c r="H45" s="84"/>
      <c r="I45" s="84"/>
      <c r="J45" s="75"/>
      <c r="K45" s="75" t="s">
        <v>104</v>
      </c>
      <c r="L45" s="75"/>
      <c r="M45" s="75"/>
      <c r="O45" s="81"/>
    </row>
    <row r="46" spans="1:15" hidden="1" x14ac:dyDescent="0.35">
      <c r="D46" s="75"/>
      <c r="E46" s="83"/>
      <c r="F46" s="75" t="s">
        <v>63</v>
      </c>
      <c r="G46" s="84" t="str">
        <f ca="1">IF(AND(OR(C15=C39,C15=D39),OR(C13="ne",AND(C13="ano",C14&gt;1095))),IF(D21&lt;0,"je v obtížích",IF((D21-D29-D24)*0.5&gt;D21,"je v obtížích","není v obtížích")),"není v obtížích")</f>
        <v>není v obtížích</v>
      </c>
      <c r="H46" s="84"/>
      <c r="I46" s="84"/>
      <c r="J46" s="75"/>
      <c r="K46" s="75" t="s">
        <v>105</v>
      </c>
      <c r="L46" s="75"/>
      <c r="M46" s="75"/>
    </row>
    <row r="47" spans="1:15" hidden="1" x14ac:dyDescent="0.35">
      <c r="D47" s="75"/>
      <c r="E47" s="83"/>
      <c r="F47" s="75" t="s">
        <v>66</v>
      </c>
      <c r="G47" s="84" t="str">
        <f>IF(C13="ne",IF(C21&lt;=0,"je v obtížích",IF(C25/C21&gt;7.5,"je v obtížích","není v obtížích")),"není v obtížích")</f>
        <v>není v obtížích</v>
      </c>
      <c r="H47" s="84" t="str">
        <f>IF(C13="ne",IF(D21&lt;=0,"je v obtížích",IF(D25/D21&gt;7.5,"je v obtížích","není v obtížích")),"není v obtížích")</f>
        <v>není v obtížích</v>
      </c>
      <c r="I47" s="84" t="str">
        <f>IF(AND(G47="je v obtížích",H47="je v obtížích"),"je v obtížích","není v obtížích")</f>
        <v>není v obtížích</v>
      </c>
      <c r="J47" s="75"/>
      <c r="K47" s="75" t="s">
        <v>106</v>
      </c>
      <c r="L47" s="75"/>
      <c r="M47" s="75"/>
    </row>
    <row r="48" spans="1:15" hidden="1" x14ac:dyDescent="0.35">
      <c r="D48" s="75"/>
      <c r="E48" s="83"/>
      <c r="F48" s="75" t="s">
        <v>70</v>
      </c>
      <c r="G48" s="84" t="str">
        <f>IF(C13="ne",IF(C27&lt;=0,"není v obtížích",IF((C28+C27+C26)/C27&lt;1,"je v obtížích","není v obtížích")),"není v obtížích")</f>
        <v>není v obtížích</v>
      </c>
      <c r="H48" s="84" t="str">
        <f>IF(C13="ne",IF(D27&lt;=0,"není v obtížích",IF((D28+D27+D26)/D27&lt;1,"je v obtížích","není v obtížích")),"není v obtížích")</f>
        <v>není v obtížích</v>
      </c>
      <c r="I48" s="84" t="str">
        <f>IF(AND(G48="je v obtížích",H48="je v obtížích"),"je v obtížích",IF(AND(C21="",H48="je v obtížích"),"je v obtížích","není v obtížích"))</f>
        <v>není v obtížích</v>
      </c>
      <c r="J48" s="75"/>
      <c r="K48" s="75" t="s">
        <v>107</v>
      </c>
      <c r="L48" s="75"/>
      <c r="M48" s="75"/>
    </row>
    <row r="49" spans="1:14" hidden="1" x14ac:dyDescent="0.35">
      <c r="D49" s="75"/>
      <c r="E49" s="83"/>
      <c r="F49" s="75" t="s">
        <v>84</v>
      </c>
      <c r="G49" s="84" t="str">
        <f>IF(C16="ano","je v obtížích","není v obtížích")</f>
        <v>není v obtížích</v>
      </c>
      <c r="H49" s="84"/>
      <c r="I49" s="84"/>
      <c r="J49" s="75"/>
      <c r="K49" s="75" t="s">
        <v>108</v>
      </c>
      <c r="L49" s="75"/>
      <c r="M49" s="75"/>
    </row>
    <row r="50" spans="1:14" hidden="1" x14ac:dyDescent="0.35">
      <c r="D50" s="75"/>
      <c r="E50" s="83"/>
      <c r="F50" s="75" t="s">
        <v>85</v>
      </c>
      <c r="G50" s="84" t="str">
        <f>IF(C17="ano","je v obtížích","není v obtížích")</f>
        <v>není v obtížích</v>
      </c>
      <c r="H50" s="84"/>
      <c r="I50" s="84"/>
      <c r="J50" s="75"/>
      <c r="K50" s="75" t="s">
        <v>109</v>
      </c>
      <c r="L50" s="75"/>
      <c r="M50" s="75"/>
    </row>
    <row r="51" spans="1:14" hidden="1" x14ac:dyDescent="0.35">
      <c r="D51" s="75"/>
      <c r="E51" s="75"/>
      <c r="F51" s="75" t="s">
        <v>86</v>
      </c>
      <c r="G51" s="84" t="str">
        <f>IF(AND(I47="je v obtížích",I48="je v obtížích"),"je v obtížích","není v obtížích")</f>
        <v>není v obtížích</v>
      </c>
      <c r="H51" s="84"/>
      <c r="I51" s="84"/>
      <c r="J51" s="75"/>
      <c r="K51" s="75"/>
      <c r="L51" s="75"/>
      <c r="M51" s="75"/>
    </row>
    <row r="52" spans="1:14" hidden="1" x14ac:dyDescent="0.35">
      <c r="D52" s="75"/>
      <c r="E52" s="75"/>
      <c r="F52" s="292" t="str">
        <f ca="1">IF(AND(G45="není v obtížích",G46="není v obtížích",G49="není v obtížích",G50="není v obtížích",G51="není v obtížích"),"není v obtížích","je v obtížích")</f>
        <v>není v obtížích</v>
      </c>
      <c r="G52" s="292"/>
      <c r="H52" s="292"/>
      <c r="I52" s="292"/>
      <c r="J52" s="75"/>
      <c r="K52" s="75"/>
      <c r="L52" s="75"/>
      <c r="M52" s="75"/>
    </row>
    <row r="53" spans="1:14" hidden="1" x14ac:dyDescent="0.35"/>
    <row r="54" spans="1:14" hidden="1" x14ac:dyDescent="0.35">
      <c r="C54" s="61" t="s">
        <v>56</v>
      </c>
      <c r="G54" s="62" t="s">
        <v>57</v>
      </c>
      <c r="H54" s="62" t="s">
        <v>58</v>
      </c>
    </row>
    <row r="55" spans="1:14" hidden="1" x14ac:dyDescent="0.35">
      <c r="B55" s="55" t="s">
        <v>59</v>
      </c>
      <c r="C55" s="63" t="str">
        <f>C13</f>
        <v>ANO</v>
      </c>
      <c r="F55" s="54" t="s">
        <v>60</v>
      </c>
      <c r="G55" s="62"/>
      <c r="H55" s="62" t="e">
        <f ca="1">IF(OR(C57="v.o.s.",C57="k.s."),D63-1,IF(AND(C55="ano",C56&lt;=1095),D63-1,IF(D63&lt;0,D63+1,0.5*(D64+D65))))</f>
        <v>#REF!</v>
      </c>
      <c r="J55" s="54" t="s">
        <v>61</v>
      </c>
    </row>
    <row r="56" spans="1:14" hidden="1" x14ac:dyDescent="0.35">
      <c r="B56" s="55" t="s">
        <v>62</v>
      </c>
      <c r="C56" s="64">
        <f ca="1">C14</f>
        <v>43885</v>
      </c>
      <c r="F56" s="54" t="s">
        <v>63</v>
      </c>
      <c r="G56" s="62"/>
      <c r="H56" s="62" t="e">
        <f ca="1">IF(OR(C57="jiná",C57="s.r.o.",C57="a.s."),D63-1,IF(AND(C55="ano",C56&lt;=1095),D63-1,IF(D63&lt;0,D63+1,(D63-D71-D66)*0.5)))</f>
        <v>#REF!</v>
      </c>
      <c r="J56" s="54" t="s">
        <v>61</v>
      </c>
    </row>
    <row r="57" spans="1:14" hidden="1" x14ac:dyDescent="0.35">
      <c r="B57" s="55" t="s">
        <v>64</v>
      </c>
      <c r="C57" s="63">
        <f>C15</f>
        <v>0</v>
      </c>
      <c r="F57" s="54" t="s">
        <v>66</v>
      </c>
      <c r="G57" s="62">
        <f>IF(C55="ano",0,IF(C63&lt;=0,100,C67/C63))</f>
        <v>0</v>
      </c>
      <c r="H57" s="62">
        <f>IF(C55="ano",0,IF(D63&lt;=0,100,D67/D63))</f>
        <v>0</v>
      </c>
      <c r="J57" s="54" t="s">
        <v>67</v>
      </c>
    </row>
    <row r="58" spans="1:14" hidden="1" x14ac:dyDescent="0.35">
      <c r="A58" s="54" t="s">
        <v>68</v>
      </c>
      <c r="B58" s="55" t="s">
        <v>69</v>
      </c>
      <c r="C58" s="63">
        <f>C16</f>
        <v>0</v>
      </c>
      <c r="F58" s="54" t="s">
        <v>70</v>
      </c>
      <c r="G58" s="65" t="e">
        <f>IF(C69&lt;=0,"100",IF(C55="ne",(C70+C69+C68)/C69,"100"))</f>
        <v>#REF!</v>
      </c>
      <c r="H58" s="65" t="e">
        <f>IF(D69&lt;=0,"100",IF(C55="ne",(D70+D69+D68)/D69,"100"))</f>
        <v>#REF!</v>
      </c>
      <c r="J58" s="54" t="s">
        <v>71</v>
      </c>
    </row>
    <row r="59" spans="1:14" hidden="1" x14ac:dyDescent="0.35">
      <c r="A59" s="54" t="s">
        <v>72</v>
      </c>
      <c r="B59" s="55" t="s">
        <v>73</v>
      </c>
      <c r="C59" s="63">
        <f>C17</f>
        <v>0</v>
      </c>
    </row>
    <row r="60" spans="1:14" hidden="1" x14ac:dyDescent="0.35">
      <c r="F60" s="66" t="s">
        <v>74</v>
      </c>
    </row>
    <row r="61" spans="1:14" hidden="1" x14ac:dyDescent="0.35">
      <c r="C61" s="282" t="s">
        <v>75</v>
      </c>
      <c r="D61" s="282"/>
      <c r="F61" s="54" t="s">
        <v>76</v>
      </c>
      <c r="G61" s="54" t="s">
        <v>77</v>
      </c>
      <c r="N61" s="67"/>
    </row>
    <row r="62" spans="1:14" hidden="1" x14ac:dyDescent="0.35">
      <c r="B62" s="68" t="s">
        <v>78</v>
      </c>
      <c r="C62" s="69">
        <f>D62-1</f>
        <v>2018</v>
      </c>
      <c r="D62" s="70">
        <f>D20</f>
        <v>2019</v>
      </c>
      <c r="F62" s="54" t="s">
        <v>79</v>
      </c>
      <c r="G62" s="54" t="s">
        <v>80</v>
      </c>
    </row>
    <row r="63" spans="1:14" hidden="1" x14ac:dyDescent="0.35">
      <c r="A63" s="71" t="s">
        <v>81</v>
      </c>
      <c r="B63" s="55" t="s">
        <v>82</v>
      </c>
      <c r="C63" s="72" t="e">
        <f>'Podnik v obtížích'!#REF!</f>
        <v>#REF!</v>
      </c>
      <c r="D63" s="72" t="e">
        <f>'Podnik v obtížích'!#REF!</f>
        <v>#REF!</v>
      </c>
    </row>
    <row r="64" spans="1:14" hidden="1" x14ac:dyDescent="0.35">
      <c r="B64" s="55" t="s">
        <v>83</v>
      </c>
      <c r="C64" s="72" t="e">
        <f>'Podnik v obtížích'!#REF!</f>
        <v>#REF!</v>
      </c>
      <c r="D64" s="72" t="e">
        <f>'Podnik v obtížích'!#REF!</f>
        <v>#REF!</v>
      </c>
      <c r="F64" s="73" t="s">
        <v>60</v>
      </c>
      <c r="G64" s="73" t="s">
        <v>63</v>
      </c>
      <c r="H64" s="73" t="s">
        <v>84</v>
      </c>
      <c r="I64" s="73" t="s">
        <v>85</v>
      </c>
      <c r="J64" s="73" t="s">
        <v>86</v>
      </c>
      <c r="K64" s="74"/>
      <c r="L64" s="75"/>
    </row>
    <row r="65" spans="1:18" hidden="1" x14ac:dyDescent="0.35">
      <c r="B65" s="55" t="s">
        <v>87</v>
      </c>
      <c r="C65" s="72" t="e">
        <f>'Podnik v obtížích'!#REF!</f>
        <v>#REF!</v>
      </c>
      <c r="D65" s="72" t="e">
        <f>'Podnik v obtížích'!#REF!</f>
        <v>#REF!</v>
      </c>
      <c r="F65" s="73" t="str">
        <f ca="1">IF(G86="není v obtížích","ne","ano")</f>
        <v>ne</v>
      </c>
      <c r="G65" s="73" t="str">
        <f ca="1">IF(G87="není v obtížích","ne","ano")</f>
        <v>ne</v>
      </c>
      <c r="H65" s="73" t="str">
        <f>IF(G90="není v obtížích","ne","ano")</f>
        <v>ne</v>
      </c>
      <c r="I65" s="73" t="str">
        <f>IF(G91="není v obtížích","ne","ano")</f>
        <v>ne</v>
      </c>
      <c r="J65" s="73" t="e">
        <f>IF(G92="není v obtížích","ne","ano")</f>
        <v>#REF!</v>
      </c>
      <c r="K65" s="74"/>
      <c r="L65" s="75"/>
    </row>
    <row r="66" spans="1:18" hidden="1" x14ac:dyDescent="0.35">
      <c r="B66" s="55" t="s">
        <v>88</v>
      </c>
      <c r="C66" s="72" t="e">
        <f>'Podnik v obtížích'!#REF!</f>
        <v>#REF!</v>
      </c>
      <c r="D66" s="72" t="e">
        <f>'Podnik v obtížích'!#REF!</f>
        <v>#REF!</v>
      </c>
    </row>
    <row r="67" spans="1:18" ht="15" hidden="1" thickBot="1" x14ac:dyDescent="0.4">
      <c r="B67" s="76" t="s">
        <v>89</v>
      </c>
      <c r="C67" s="72" t="e">
        <f>'Podnik v obtížích'!#REF!</f>
        <v>#REF!</v>
      </c>
      <c r="D67" s="72" t="e">
        <f>'Podnik v obtížích'!#REF!</f>
        <v>#REF!</v>
      </c>
      <c r="F67" s="77" t="s">
        <v>90</v>
      </c>
      <c r="G67" s="77"/>
      <c r="H67" s="77"/>
      <c r="I67" s="78" t="e">
        <f ca="1">IF(OR(H55&gt;D63,H56&gt;D63,AND(G57&gt;7.5,H57&gt;7.5,G58&lt;1,H58&lt;1),C58="ano",C59="ano"),"se jedná",IF(AND(C63="",H58&lt;1,H57&gt;7.5),"se jedná","se nejedná"))</f>
        <v>#REF!</v>
      </c>
      <c r="J67" s="77" t="s">
        <v>91</v>
      </c>
      <c r="K67" s="77"/>
    </row>
    <row r="68" spans="1:18" hidden="1" x14ac:dyDescent="0.35">
      <c r="A68" s="71" t="s">
        <v>92</v>
      </c>
      <c r="B68" s="79" t="s">
        <v>93</v>
      </c>
      <c r="C68" s="72" t="e">
        <f>'Podnik v obtížích'!#REF!</f>
        <v>#REF!</v>
      </c>
      <c r="D68" s="72" t="e">
        <f>'Podnik v obtížích'!#REF!</f>
        <v>#REF!</v>
      </c>
    </row>
    <row r="69" spans="1:18" hidden="1" x14ac:dyDescent="0.35">
      <c r="B69" s="55" t="s">
        <v>94</v>
      </c>
      <c r="C69" s="72" t="e">
        <f>'Podnik v obtížích'!#REF!</f>
        <v>#REF!</v>
      </c>
      <c r="D69" s="72" t="e">
        <f>'Podnik v obtížích'!#REF!</f>
        <v>#REF!</v>
      </c>
      <c r="F69" s="80" t="s">
        <v>95</v>
      </c>
      <c r="G69" s="75"/>
      <c r="H69" s="283"/>
      <c r="I69" s="284"/>
      <c r="J69" s="284"/>
      <c r="K69" s="284"/>
      <c r="L69" s="284"/>
      <c r="M69" s="284"/>
      <c r="N69" s="284"/>
      <c r="O69" s="284"/>
      <c r="P69" s="285"/>
    </row>
    <row r="70" spans="1:18" hidden="1" x14ac:dyDescent="0.35">
      <c r="B70" s="55" t="s">
        <v>96</v>
      </c>
      <c r="C70" s="72" t="e">
        <f>'Podnik v obtížích'!#REF!</f>
        <v>#REF!</v>
      </c>
      <c r="D70" s="72" t="e">
        <f>'Podnik v obtížích'!#REF!</f>
        <v>#REF!</v>
      </c>
      <c r="H70" s="286"/>
      <c r="I70" s="287"/>
      <c r="J70" s="287"/>
      <c r="K70" s="287"/>
      <c r="L70" s="287"/>
      <c r="M70" s="287"/>
      <c r="N70" s="287"/>
      <c r="O70" s="287"/>
      <c r="P70" s="288"/>
      <c r="Q70" s="81"/>
      <c r="R70" s="81"/>
    </row>
    <row r="71" spans="1:18" hidden="1" x14ac:dyDescent="0.35">
      <c r="B71" s="55" t="s">
        <v>97</v>
      </c>
      <c r="C71" s="72" t="e">
        <f>'Podnik v obtížích'!#REF!</f>
        <v>#REF!</v>
      </c>
      <c r="D71" s="72" t="e">
        <f>'Podnik v obtížích'!#REF!</f>
        <v>#REF!</v>
      </c>
      <c r="H71" s="289"/>
      <c r="I71" s="290"/>
      <c r="J71" s="290"/>
      <c r="K71" s="290"/>
      <c r="L71" s="290"/>
      <c r="M71" s="290"/>
      <c r="N71" s="290"/>
      <c r="O71" s="290"/>
      <c r="P71" s="291"/>
    </row>
    <row r="72" spans="1:18" hidden="1" x14ac:dyDescent="0.35"/>
    <row r="73" spans="1:18" hidden="1" x14ac:dyDescent="0.35"/>
    <row r="74" spans="1:18" hidden="1" x14ac:dyDescent="0.35"/>
    <row r="75" spans="1:18" hidden="1" x14ac:dyDescent="0.35">
      <c r="F75" s="82"/>
      <c r="I75" s="75"/>
    </row>
    <row r="76" spans="1:18" hidden="1" x14ac:dyDescent="0.35">
      <c r="F76" s="82"/>
      <c r="I76" s="75"/>
    </row>
    <row r="77" spans="1:18" hidden="1" x14ac:dyDescent="0.35">
      <c r="F77" s="82"/>
      <c r="I77" s="75"/>
    </row>
    <row r="78" spans="1:18" hidden="1" x14ac:dyDescent="0.35">
      <c r="F78" s="82"/>
      <c r="I78" s="75"/>
    </row>
    <row r="79" spans="1:18" hidden="1" x14ac:dyDescent="0.35">
      <c r="A79" s="82" t="s">
        <v>98</v>
      </c>
      <c r="B79" s="82" t="s">
        <v>99</v>
      </c>
      <c r="C79" s="82"/>
      <c r="D79" s="82"/>
      <c r="E79" s="82"/>
      <c r="F79" s="82"/>
      <c r="I79" s="75"/>
    </row>
    <row r="80" spans="1:18" hidden="1" x14ac:dyDescent="0.35">
      <c r="A80" s="82" t="s">
        <v>100</v>
      </c>
      <c r="B80" s="82" t="s">
        <v>101</v>
      </c>
      <c r="C80" s="82" t="s">
        <v>102</v>
      </c>
      <c r="D80" s="82" t="s">
        <v>103</v>
      </c>
      <c r="E80" s="82" t="s">
        <v>65</v>
      </c>
      <c r="F80" s="82"/>
      <c r="I80" s="75"/>
    </row>
    <row r="81" spans="1:15" hidden="1" x14ac:dyDescent="0.35">
      <c r="A81" s="82">
        <v>2017</v>
      </c>
      <c r="B81" s="82">
        <v>2018</v>
      </c>
      <c r="C81" s="82">
        <v>2019</v>
      </c>
      <c r="D81" s="82">
        <v>2020</v>
      </c>
      <c r="E81" s="82"/>
      <c r="F81" s="82"/>
      <c r="I81" s="75"/>
    </row>
    <row r="82" spans="1:15" hidden="1" x14ac:dyDescent="0.35">
      <c r="D82" s="75"/>
      <c r="E82" s="83"/>
      <c r="F82" s="83"/>
      <c r="G82" s="75"/>
      <c r="H82" s="75"/>
      <c r="I82" s="75"/>
      <c r="J82" s="75"/>
      <c r="K82" s="75"/>
      <c r="L82" s="75"/>
      <c r="M82" s="75"/>
    </row>
    <row r="83" spans="1:15" hidden="1" x14ac:dyDescent="0.35">
      <c r="D83" s="75"/>
      <c r="E83" s="83"/>
      <c r="F83" s="83"/>
      <c r="G83" s="75"/>
      <c r="H83" s="75"/>
      <c r="I83" s="75"/>
      <c r="J83" s="75"/>
      <c r="K83" s="75"/>
      <c r="L83" s="75"/>
      <c r="M83" s="75"/>
    </row>
    <row r="84" spans="1:15" hidden="1" x14ac:dyDescent="0.35">
      <c r="D84" s="75"/>
      <c r="E84" s="83"/>
      <c r="F84" s="83"/>
      <c r="G84" s="75"/>
      <c r="H84" s="75"/>
      <c r="I84" s="75"/>
      <c r="J84" s="75"/>
      <c r="K84" s="75"/>
      <c r="L84" s="75"/>
      <c r="M84" s="75"/>
    </row>
    <row r="85" spans="1:15" hidden="1" x14ac:dyDescent="0.35">
      <c r="D85" s="75"/>
      <c r="E85" s="83"/>
      <c r="F85" s="75"/>
      <c r="G85" s="75"/>
      <c r="H85" s="75"/>
      <c r="I85" s="75"/>
      <c r="J85" s="75"/>
      <c r="K85" s="75"/>
      <c r="L85" s="75"/>
      <c r="M85" s="75"/>
    </row>
    <row r="86" spans="1:15" hidden="1" x14ac:dyDescent="0.35">
      <c r="D86" s="75"/>
      <c r="E86" s="83"/>
      <c r="F86" s="75" t="s">
        <v>60</v>
      </c>
      <c r="G86" s="84" t="str">
        <f ca="1">IF(AND(OR($C$15=A80,$C$15=B80,$C$15=E80),OR($C$13="ne",AND($C$13="ano",$C$14&gt;1095))),IF(D63&lt;0,"je v obtížích",IF(0.5*(D64+D65)&gt;D63,"je v obtížích","není v obtížích")),"není v obtížích")</f>
        <v>není v obtížích</v>
      </c>
      <c r="H86" s="84"/>
      <c r="I86" s="84"/>
      <c r="J86" s="75"/>
      <c r="K86" s="75" t="s">
        <v>104</v>
      </c>
      <c r="L86" s="75"/>
      <c r="M86" s="75"/>
      <c r="O86" s="81"/>
    </row>
    <row r="87" spans="1:15" hidden="1" x14ac:dyDescent="0.35">
      <c r="D87" s="75"/>
      <c r="E87" s="83"/>
      <c r="F87" s="75" t="s">
        <v>63</v>
      </c>
      <c r="G87" s="84" t="str">
        <f ca="1">IF(AND(OR($C$15=C80,$C$15=D80),OR($C$13="ne",AND($C$13="ano",$C$14&gt;1095))),IF(D63&lt;0,"je v obtížích",IF((D63-D71-D66)*0.5&gt;D63,"je v obtížích","není v obtížích")),"není v obtížích")</f>
        <v>není v obtížích</v>
      </c>
      <c r="H87" s="84"/>
      <c r="I87" s="84"/>
      <c r="J87" s="75"/>
      <c r="K87" s="75" t="s">
        <v>105</v>
      </c>
      <c r="L87" s="75"/>
      <c r="M87" s="75"/>
    </row>
    <row r="88" spans="1:15" hidden="1" x14ac:dyDescent="0.35">
      <c r="D88" s="75"/>
      <c r="E88" s="83"/>
      <c r="F88" s="75" t="s">
        <v>66</v>
      </c>
      <c r="G88" s="84" t="str">
        <f>IF($C$13="ne",IF(C63&lt;=0,"je v obtížích",IF(C67/C63&gt;7.5,"je v obtížích","není v obtížích")),"není v obtížích")</f>
        <v>není v obtížích</v>
      </c>
      <c r="H88" s="84" t="str">
        <f>IF(C55="ne",IF(D63&lt;=0,"je v obtížích",IF(D67/D63&gt;7.5,"je v obtížích","není v obtížích")),"není v obtížích")</f>
        <v>není v obtížích</v>
      </c>
      <c r="I88" s="84" t="str">
        <f>IF(AND(G88="je v obtížích",H88="je v obtížích"),"je v obtížích","není v obtížích")</f>
        <v>není v obtížích</v>
      </c>
      <c r="J88" s="75"/>
      <c r="K88" s="75" t="s">
        <v>106</v>
      </c>
      <c r="L88" s="75"/>
      <c r="M88" s="75"/>
    </row>
    <row r="89" spans="1:15" hidden="1" x14ac:dyDescent="0.35">
      <c r="D89" s="75"/>
      <c r="E89" s="83"/>
      <c r="F89" s="75" t="s">
        <v>70</v>
      </c>
      <c r="G89" s="84" t="str">
        <f>IF($C$13="ne",IF(C69&lt;=0,"není v obtížích",IF((C70+C69+C68)/C69&lt;1,"je v obtížích","není v obtížích")),"není v obtížích")</f>
        <v>není v obtížích</v>
      </c>
      <c r="H89" s="84" t="str">
        <f>IF(C55="ne",IF(D69&lt;=0,"není v obtížích",IF((D70+D69+D68)/D69&lt;1,"je v obtížích","není v obtížích")),"není v obtížích")</f>
        <v>není v obtížích</v>
      </c>
      <c r="I89" s="84" t="e">
        <f>IF(AND(G89="je v obtížích",H89="je v obtížích"),"je v obtížích",IF(AND(C63="",H89="je v obtížích"),"je v obtížích","není v obtížích"))</f>
        <v>#REF!</v>
      </c>
      <c r="J89" s="75"/>
      <c r="K89" s="75" t="s">
        <v>107</v>
      </c>
      <c r="L89" s="75"/>
      <c r="M89" s="75"/>
    </row>
    <row r="90" spans="1:15" hidden="1" x14ac:dyDescent="0.35">
      <c r="D90" s="75"/>
      <c r="E90" s="83"/>
      <c r="F90" s="75" t="s">
        <v>84</v>
      </c>
      <c r="G90" s="84" t="str">
        <f>IF($C$16="ano","je v obtížích","není v obtížích")</f>
        <v>není v obtížích</v>
      </c>
      <c r="H90" s="84"/>
      <c r="I90" s="84"/>
      <c r="J90" s="75"/>
      <c r="K90" s="75" t="s">
        <v>108</v>
      </c>
      <c r="L90" s="75"/>
      <c r="M90" s="75"/>
    </row>
    <row r="91" spans="1:15" hidden="1" x14ac:dyDescent="0.35">
      <c r="D91" s="75"/>
      <c r="E91" s="83"/>
      <c r="F91" s="75" t="s">
        <v>85</v>
      </c>
      <c r="G91" s="84" t="str">
        <f>IF($C$17="ano","je v obtížích","není v obtížích")</f>
        <v>není v obtížích</v>
      </c>
      <c r="H91" s="84"/>
      <c r="I91" s="84"/>
      <c r="J91" s="75"/>
      <c r="K91" s="75" t="s">
        <v>109</v>
      </c>
      <c r="L91" s="75"/>
      <c r="M91" s="75"/>
    </row>
    <row r="92" spans="1:15" hidden="1" x14ac:dyDescent="0.35">
      <c r="D92" s="75"/>
      <c r="E92" s="75"/>
      <c r="F92" s="75" t="s">
        <v>86</v>
      </c>
      <c r="G92" s="84" t="e">
        <f>IF(AND(I88="je v obtížích",I89="je v obtížích"),"je v obtížích","není v obtížích")</f>
        <v>#REF!</v>
      </c>
      <c r="H92" s="84"/>
      <c r="I92" s="84"/>
      <c r="J92" s="75"/>
      <c r="K92" s="75"/>
      <c r="L92" s="75"/>
      <c r="M92" s="75"/>
    </row>
    <row r="93" spans="1:15" hidden="1" x14ac:dyDescent="0.35">
      <c r="D93" s="75"/>
      <c r="E93" s="75"/>
      <c r="F93" s="292" t="e">
        <f ca="1">IF(AND(G86="není v obtížích",G87="není v obtížích",G90="není v obtížích",G91="není v obtížích",G92="není v obtížích"),"není v obtížích","je v obtížích")</f>
        <v>#REF!</v>
      </c>
      <c r="G93" s="292"/>
      <c r="H93" s="292"/>
      <c r="I93" s="292"/>
      <c r="J93" s="75"/>
      <c r="K93" s="75"/>
      <c r="L93" s="75"/>
      <c r="M93" s="75"/>
    </row>
    <row r="94" spans="1:15" hidden="1" x14ac:dyDescent="0.35"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5" x14ac:dyDescent="0.35">
      <c r="D95" s="75"/>
      <c r="E95" s="75"/>
      <c r="F95" s="75"/>
      <c r="G95" s="75"/>
      <c r="H95" s="75"/>
      <c r="I95" s="75"/>
      <c r="J95" s="75"/>
      <c r="K95" s="75"/>
      <c r="L95" s="75"/>
      <c r="M95" s="75"/>
    </row>
  </sheetData>
  <mergeCells count="9">
    <mergeCell ref="C2:E2"/>
    <mergeCell ref="C19:D19"/>
    <mergeCell ref="C61:D61"/>
    <mergeCell ref="H69:P71"/>
    <mergeCell ref="F93:I93"/>
    <mergeCell ref="C7:E7"/>
    <mergeCell ref="B31:I31"/>
    <mergeCell ref="F52:I52"/>
    <mergeCell ref="H27:P29"/>
  </mergeCells>
  <conditionalFormatting sqref="F65:K65">
    <cfRule type="cellIs" dxfId="3" priority="3" operator="equal">
      <formula>"ano"</formula>
    </cfRule>
    <cfRule type="cellIs" dxfId="2" priority="4" operator="equal">
      <formula>"ne"</formula>
    </cfRule>
  </conditionalFormatting>
  <conditionalFormatting sqref="F23:K23">
    <cfRule type="cellIs" dxfId="1" priority="1" operator="equal">
      <formula>"ano"</formula>
    </cfRule>
    <cfRule type="cellIs" dxfId="0" priority="2" operator="equal">
      <formula>"ne"</formula>
    </cfRule>
  </conditionalFormatting>
  <dataValidations count="2">
    <dataValidation allowBlank="1" showInputMessage="1" showErrorMessage="1" promptTitle="Vyberte" prompt="ze seznamu" sqref="C55 D62 C57:C59 C13 C15:C17"/>
    <dataValidation type="list" allowBlank="1" showInputMessage="1" showErrorMessage="1" promptTitle="Vyberte" prompt="ze seznamu" sqref="D20">
      <formula1>$A$40:$D$40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55" zoomScaleNormal="55" workbookViewId="0">
      <selection activeCell="ROK4" sqref="ROK4"/>
    </sheetView>
  </sheetViews>
  <sheetFormatPr defaultRowHeight="14.5" x14ac:dyDescent="0.35"/>
  <cols>
    <col min="2" max="2" width="16.453125" bestFit="1" customWidth="1"/>
    <col min="3" max="3" width="21" bestFit="1" customWidth="1"/>
    <col min="9" max="9" width="18.54296875" bestFit="1" customWidth="1"/>
  </cols>
  <sheetData>
    <row r="1" spans="1:14" x14ac:dyDescent="0.35">
      <c r="A1" t="s">
        <v>6</v>
      </c>
      <c r="C1" t="s">
        <v>6</v>
      </c>
      <c r="E1" t="s">
        <v>11</v>
      </c>
    </row>
    <row r="2" spans="1:14" x14ac:dyDescent="0.35">
      <c r="A2" t="s">
        <v>7</v>
      </c>
      <c r="B2">
        <v>2017</v>
      </c>
      <c r="C2" t="s">
        <v>7</v>
      </c>
      <c r="E2" t="s">
        <v>18</v>
      </c>
      <c r="F2" s="7">
        <v>1</v>
      </c>
      <c r="G2" t="s">
        <v>18</v>
      </c>
      <c r="I2" t="e">
        <f>VLOOKUP(PROHLÁŠENÍ!G44,F2:G4,2,TRUE)</f>
        <v>#N/A</v>
      </c>
    </row>
    <row r="3" spans="1:14" x14ac:dyDescent="0.35">
      <c r="B3" s="1">
        <v>2018</v>
      </c>
      <c r="E3" t="s">
        <v>12</v>
      </c>
      <c r="F3" s="7">
        <v>2</v>
      </c>
      <c r="G3" s="6" t="s">
        <v>12</v>
      </c>
    </row>
    <row r="4" spans="1:14" x14ac:dyDescent="0.35">
      <c r="B4">
        <v>2019</v>
      </c>
      <c r="E4" t="s">
        <v>13</v>
      </c>
      <c r="F4" s="7">
        <v>3</v>
      </c>
      <c r="G4" s="6" t="s">
        <v>13</v>
      </c>
    </row>
    <row r="5" spans="1:14" x14ac:dyDescent="0.35">
      <c r="E5" t="s">
        <v>14</v>
      </c>
      <c r="F5" s="7">
        <v>4</v>
      </c>
      <c r="G5" s="6" t="s">
        <v>14</v>
      </c>
    </row>
    <row r="7" spans="1:14" s="1" customFormat="1" x14ac:dyDescent="0.35"/>
    <row r="8" spans="1:14" s="1" customFormat="1" x14ac:dyDescent="0.35"/>
    <row r="9" spans="1:14" x14ac:dyDescent="0.35">
      <c r="K9">
        <v>1</v>
      </c>
      <c r="L9">
        <v>2</v>
      </c>
      <c r="M9">
        <v>3</v>
      </c>
      <c r="N9">
        <f>MAX(K9:M9)</f>
        <v>3</v>
      </c>
    </row>
    <row r="10" spans="1:14" x14ac:dyDescent="0.35">
      <c r="A10" t="s">
        <v>8</v>
      </c>
      <c r="B10">
        <v>2019</v>
      </c>
      <c r="C10">
        <v>25.408000000000001</v>
      </c>
    </row>
    <row r="11" spans="1:14" x14ac:dyDescent="0.35">
      <c r="A11" s="1" t="s">
        <v>8</v>
      </c>
      <c r="B11">
        <v>2018</v>
      </c>
      <c r="C11">
        <v>25.724</v>
      </c>
    </row>
    <row r="12" spans="1:14" x14ac:dyDescent="0.35">
      <c r="A12" t="s">
        <v>8</v>
      </c>
      <c r="B12">
        <v>2017</v>
      </c>
      <c r="C12" s="5">
        <v>25.535</v>
      </c>
    </row>
    <row r="13" spans="1:14" x14ac:dyDescent="0.35">
      <c r="A13" t="s">
        <v>8</v>
      </c>
      <c r="B13">
        <v>2016</v>
      </c>
      <c r="C13">
        <v>27.021000000000001</v>
      </c>
    </row>
    <row r="14" spans="1:14" x14ac:dyDescent="0.35">
      <c r="A14" s="1" t="s">
        <v>8</v>
      </c>
      <c r="B14" s="1">
        <v>2015</v>
      </c>
      <c r="C14" s="1">
        <v>27.023</v>
      </c>
    </row>
    <row r="15" spans="1:14" x14ac:dyDescent="0.35">
      <c r="A15" s="1">
        <v>2018</v>
      </c>
      <c r="B15" s="1"/>
      <c r="C15" s="1"/>
    </row>
    <row r="16" spans="1:14" x14ac:dyDescent="0.35">
      <c r="A16" s="1" t="s">
        <v>9</v>
      </c>
      <c r="B16" s="2">
        <v>43000</v>
      </c>
      <c r="C16" s="4">
        <f>B16*C10</f>
        <v>1092544</v>
      </c>
    </row>
    <row r="17" spans="1:9" x14ac:dyDescent="0.35">
      <c r="A17" s="1" t="s">
        <v>10</v>
      </c>
      <c r="B17" s="2">
        <v>50000</v>
      </c>
      <c r="C17" s="4">
        <f>B17*C10</f>
        <v>1270400</v>
      </c>
    </row>
    <row r="18" spans="1:9" x14ac:dyDescent="0.35">
      <c r="A18" s="1">
        <v>2018</v>
      </c>
      <c r="B18" s="1"/>
      <c r="C18" s="1"/>
    </row>
    <row r="19" spans="1:9" x14ac:dyDescent="0.35">
      <c r="A19" s="1" t="s">
        <v>9</v>
      </c>
      <c r="B19" s="2">
        <v>43000</v>
      </c>
      <c r="C19" s="4">
        <f>B19*C11</f>
        <v>1106132</v>
      </c>
    </row>
    <row r="20" spans="1:9" x14ac:dyDescent="0.35">
      <c r="A20" s="1" t="s">
        <v>10</v>
      </c>
      <c r="B20" s="2">
        <v>50000</v>
      </c>
      <c r="C20" s="4">
        <f>ROUND(B20*C11,0)</f>
        <v>1286200</v>
      </c>
    </row>
    <row r="21" spans="1:9" x14ac:dyDescent="0.35">
      <c r="A21">
        <v>2017</v>
      </c>
      <c r="I21" t="e">
        <f>IF(#REF!&lt;3,IF(#REF!&lt;2,"MALÝ","STŔEDNÍ"),"VELKÝ")</f>
        <v>#REF!</v>
      </c>
    </row>
    <row r="22" spans="1:9" x14ac:dyDescent="0.35">
      <c r="A22" t="s">
        <v>9</v>
      </c>
      <c r="B22" s="2">
        <v>43000</v>
      </c>
      <c r="C22" s="4">
        <f>B22*C12</f>
        <v>1098005</v>
      </c>
    </row>
    <row r="23" spans="1:9" x14ac:dyDescent="0.35">
      <c r="A23" t="s">
        <v>10</v>
      </c>
      <c r="B23" s="2">
        <v>50000</v>
      </c>
      <c r="C23" s="4">
        <f>ROUND(B23*C12,0)</f>
        <v>1276750</v>
      </c>
    </row>
    <row r="25" spans="1:9" x14ac:dyDescent="0.35">
      <c r="A25" s="1">
        <v>2016</v>
      </c>
      <c r="B25" s="1"/>
      <c r="C25" s="1"/>
    </row>
    <row r="26" spans="1:9" x14ac:dyDescent="0.35">
      <c r="A26" s="1" t="s">
        <v>9</v>
      </c>
      <c r="B26" s="2">
        <v>43000</v>
      </c>
      <c r="C26" s="3">
        <f>B26*C13</f>
        <v>1161903</v>
      </c>
    </row>
    <row r="27" spans="1:9" x14ac:dyDescent="0.35">
      <c r="A27" s="1" t="s">
        <v>10</v>
      </c>
      <c r="B27" s="2">
        <v>50000</v>
      </c>
      <c r="C27" s="3">
        <f>B27*C13</f>
        <v>1351050</v>
      </c>
    </row>
    <row r="29" spans="1:9" x14ac:dyDescent="0.35">
      <c r="A29">
        <v>2015</v>
      </c>
    </row>
    <row r="30" spans="1:9" x14ac:dyDescent="0.35">
      <c r="A30" s="1" t="s">
        <v>9</v>
      </c>
      <c r="B30" s="2">
        <v>43000</v>
      </c>
      <c r="C30" s="3">
        <f>B30*C14</f>
        <v>1161989</v>
      </c>
    </row>
    <row r="31" spans="1:9" x14ac:dyDescent="0.35">
      <c r="A31" s="1" t="s">
        <v>10</v>
      </c>
      <c r="B31" s="2">
        <v>50000</v>
      </c>
      <c r="C31" s="3">
        <f>B31*C14</f>
        <v>1351150</v>
      </c>
    </row>
  </sheetData>
  <customSheetViews>
    <customSheetView guid="{27EAD798-63F7-457C-B99F-9C97F6EA41D3}">
      <selection activeCell="F28" sqref="F28"/>
      <pageMargins left="0.7" right="0.7" top="0.78740157499999996" bottom="0.78740157499999996" header="0.3" footer="0.3"/>
      <pageSetup paperSize="9" orientation="portrait" r:id="rId1"/>
    </customSheetView>
  </customSheetViews>
  <dataValidations count="1">
    <dataValidation type="list" allowBlank="1" showInputMessage="1" showErrorMessage="1" sqref="B1:B3">
      <formula1>$B$1:$B$3</formula1>
    </dataValidation>
  </dataValidation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PROHLÁŠENÍ</vt:lpstr>
      <vt:lpstr>SKUPINA</vt:lpstr>
      <vt:lpstr>DOPORUČENÝ POSTUP</vt:lpstr>
      <vt:lpstr>Podnik v obtížích</vt:lpstr>
      <vt:lpstr>Výpočty PVO</vt:lpstr>
      <vt:lpstr>List1</vt:lpstr>
      <vt:lpstr>_ROK2</vt:lpstr>
      <vt:lpstr>_rok3</vt:lpstr>
      <vt:lpstr>_rok4</vt:lpstr>
      <vt:lpstr>forma</vt:lpstr>
      <vt:lpstr>forma2</vt:lpstr>
      <vt:lpstr>'DOPORUČENÝ POSTUP'!Oblast_tisku</vt:lpstr>
      <vt:lpstr>PROHLÁŠENÍ!Oblast_tisku</vt:lpstr>
      <vt:lpstr>SKUPINA!Oblast_tisku</vt:lpstr>
      <vt:lpstr>ROK</vt:lpstr>
      <vt:lpstr>skupina</vt:lpstr>
      <vt:lpstr>SOUHLAS</vt:lpstr>
      <vt:lpstr>velikost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Drahomíra Lamserová</dc:creator>
  <cp:lastModifiedBy>gross</cp:lastModifiedBy>
  <cp:lastPrinted>2020-02-11T11:25:31Z</cp:lastPrinted>
  <dcterms:created xsi:type="dcterms:W3CDTF">2014-07-10T07:22:18Z</dcterms:created>
  <dcterms:modified xsi:type="dcterms:W3CDTF">2020-02-24T11:36:28Z</dcterms:modified>
</cp:coreProperties>
</file>